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JONES\DESKTOP\"/>
    </mc:Choice>
  </mc:AlternateContent>
  <bookViews>
    <workbookView xWindow="0" yWindow="0" windowWidth="20490" windowHeight="7755"/>
  </bookViews>
  <sheets>
    <sheet name="Uniform Budget Summary" sheetId="1" r:id="rId1"/>
  </sheets>
  <definedNames>
    <definedName name="_xlnm._FilterDatabase" localSheetId="0" hidden="1">'Uniform Budget Summary'!$A$2:$AD$198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D188" i="1" l="1"/>
  <c r="C174" i="1"/>
  <c r="J196" i="1"/>
  <c r="J200" i="1" s="1"/>
  <c r="J174" i="1"/>
  <c r="J163" i="1"/>
  <c r="J154" i="1"/>
  <c r="J143" i="1"/>
  <c r="J134" i="1"/>
  <c r="J145" i="1" s="1"/>
  <c r="J165" i="1" s="1"/>
  <c r="J176" i="1" s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98" i="1" l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I196" i="1"/>
  <c r="H196" i="1"/>
  <c r="G196" i="1"/>
  <c r="F196" i="1"/>
  <c r="E196" i="1"/>
  <c r="D196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R12" i="1"/>
  <c r="R18" i="1" s="1"/>
  <c r="I12" i="1"/>
  <c r="I18" i="1" s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5" i="1"/>
  <c r="AD194" i="1"/>
  <c r="AD193" i="1"/>
  <c r="AD192" i="1"/>
  <c r="AD191" i="1"/>
  <c r="AD190" i="1"/>
  <c r="AD189" i="1"/>
  <c r="AD187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8" i="1"/>
  <c r="F145" i="1"/>
  <c r="F165" i="1" s="1"/>
  <c r="F176" i="1" s="1"/>
  <c r="F198" i="1" s="1"/>
  <c r="O145" i="1"/>
  <c r="O165" i="1" s="1"/>
  <c r="O176" i="1" s="1"/>
  <c r="S145" i="1"/>
  <c r="S165" i="1" s="1"/>
  <c r="S176" i="1" s="1"/>
  <c r="W145" i="1"/>
  <c r="W165" i="1" s="1"/>
  <c r="W176" i="1" s="1"/>
  <c r="W198" i="1" s="1"/>
  <c r="AA145" i="1"/>
  <c r="AA165" i="1" s="1"/>
  <c r="AA176" i="1" s="1"/>
  <c r="AA198" i="1" s="1"/>
  <c r="G145" i="1"/>
  <c r="G165" i="1" s="1"/>
  <c r="G176" i="1" s="1"/>
  <c r="G198" i="1" s="1"/>
  <c r="L145" i="1"/>
  <c r="L165" i="1" s="1"/>
  <c r="L176" i="1" s="1"/>
  <c r="L198" i="1" s="1"/>
  <c r="P145" i="1"/>
  <c r="P165" i="1" s="1"/>
  <c r="P176" i="1" s="1"/>
  <c r="P198" i="1" s="1"/>
  <c r="T145" i="1"/>
  <c r="T165" i="1" s="1"/>
  <c r="T176" i="1" s="1"/>
  <c r="X145" i="1"/>
  <c r="X165" i="1" s="1"/>
  <c r="X176" i="1" s="1"/>
  <c r="X198" i="1" s="1"/>
  <c r="AB145" i="1"/>
  <c r="AB165" i="1" s="1"/>
  <c r="AB176" i="1" s="1"/>
  <c r="AB198" i="1" s="1"/>
  <c r="K145" i="1"/>
  <c r="K165" i="1" s="1"/>
  <c r="K176" i="1" s="1"/>
  <c r="AD28" i="1"/>
  <c r="AD46" i="1"/>
  <c r="AD64" i="1"/>
  <c r="AD81" i="1"/>
  <c r="AD99" i="1"/>
  <c r="AD117" i="1"/>
  <c r="AD134" i="1"/>
  <c r="AD154" i="1"/>
  <c r="AD174" i="1"/>
  <c r="AD196" i="1"/>
  <c r="D145" i="1"/>
  <c r="D165" i="1" s="1"/>
  <c r="D176" i="1" s="1"/>
  <c r="D198" i="1" s="1"/>
  <c r="H145" i="1"/>
  <c r="H165" i="1" s="1"/>
  <c r="H176" i="1" s="1"/>
  <c r="M145" i="1"/>
  <c r="M165" i="1" s="1"/>
  <c r="M176" i="1" s="1"/>
  <c r="Q145" i="1"/>
  <c r="Q165" i="1" s="1"/>
  <c r="Q176" i="1" s="1"/>
  <c r="Q198" i="1" s="1"/>
  <c r="U145" i="1"/>
  <c r="U165" i="1" s="1"/>
  <c r="U176" i="1" s="1"/>
  <c r="U198" i="1" s="1"/>
  <c r="Y145" i="1"/>
  <c r="Y165" i="1" s="1"/>
  <c r="Y176" i="1" s="1"/>
  <c r="AC145" i="1"/>
  <c r="AC165" i="1" s="1"/>
  <c r="AC176" i="1" s="1"/>
  <c r="AC198" i="1" s="1"/>
  <c r="AD10" i="1"/>
  <c r="AD12" i="1" s="1"/>
  <c r="AD18" i="1" s="1"/>
  <c r="E145" i="1"/>
  <c r="E165" i="1" s="1"/>
  <c r="E176" i="1" s="1"/>
  <c r="E198" i="1" s="1"/>
  <c r="I145" i="1"/>
  <c r="I165" i="1" s="1"/>
  <c r="I176" i="1" s="1"/>
  <c r="I198" i="1" s="1"/>
  <c r="N145" i="1"/>
  <c r="N165" i="1" s="1"/>
  <c r="N176" i="1" s="1"/>
  <c r="N198" i="1" s="1"/>
  <c r="R145" i="1"/>
  <c r="R165" i="1" s="1"/>
  <c r="R176" i="1" s="1"/>
  <c r="R198" i="1" s="1"/>
  <c r="V145" i="1"/>
  <c r="V165" i="1" s="1"/>
  <c r="V176" i="1" s="1"/>
  <c r="V198" i="1" s="1"/>
  <c r="Z145" i="1"/>
  <c r="Z165" i="1" s="1"/>
  <c r="Z176" i="1" s="1"/>
  <c r="Z198" i="1" s="1"/>
  <c r="AD163" i="1"/>
  <c r="K198" i="1"/>
  <c r="O198" i="1"/>
  <c r="S198" i="1"/>
  <c r="T198" i="1"/>
  <c r="H198" i="1"/>
  <c r="Y198" i="1"/>
  <c r="AD145" i="1" l="1"/>
  <c r="AD165" i="1" s="1"/>
  <c r="AD176" i="1" s="1"/>
  <c r="AD198" i="1" s="1"/>
  <c r="AC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I200" i="1"/>
  <c r="H200" i="1"/>
  <c r="G200" i="1"/>
  <c r="F200" i="1"/>
  <c r="E200" i="1"/>
  <c r="D200" i="1"/>
  <c r="C196" i="1"/>
  <c r="C200" i="1" l="1"/>
  <c r="AB200" i="1"/>
  <c r="AD200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8" i="1" l="1"/>
</calcChain>
</file>

<file path=xl/sharedStrings.xml><?xml version="1.0" encoding="utf-8"?>
<sst xmlns="http://schemas.openxmlformats.org/spreadsheetml/2006/main" count="467" uniqueCount="145">
  <si>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</si>
  <si>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</si>
  <si>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</si>
  <si>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</si>
  <si>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</si>
  <si>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</si>
  <si>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</si>
  <si>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</si>
  <si>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</si>
  <si>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</si>
  <si>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</si>
  <si>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</si>
  <si>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</si>
  <si>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</si>
  <si>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</si>
  <si>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</si>
  <si>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</si>
  <si>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</si>
  <si>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</si>
  <si>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</si>
  <si>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</si>
  <si>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</si>
  <si>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</si>
  <si>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</si>
  <si>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</si>
  <si>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</si>
  <si>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</si>
  <si>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</si>
  <si>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</si>
  <si>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</si>
  <si>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</si>
  <si>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</si>
  <si>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</si>
  <si>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</si>
  <si>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</si>
  <si>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</si>
  <si>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</si>
  <si>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</si>
  <si>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</si>
  <si>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</si>
  <si>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</si>
  <si>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</si>
  <si>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</si>
  <si>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</si>
  <si>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</si>
  <si>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</si>
  <si>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</si>
  <si>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</si>
  <si>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</si>
  <si>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</si>
  <si>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</si>
  <si>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</si>
  <si>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</si>
  <si>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</si>
  <si>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</si>
  <si>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</si>
  <si>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</si>
  <si>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</si>
  <si>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</si>
  <si>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</si>
  <si>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</si>
  <si>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</si>
  <si>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</si>
  <si>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</si>
  <si>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</si>
  <si>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</si>
  <si>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</si>
  <si>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</si>
  <si>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</si>
  <si>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</si>
  <si>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</si>
  <si>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</si>
  <si>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</si>
  <si>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</si>
  <si>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</si>
  <si>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</si>
  <si>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</si>
  <si>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</si>
  <si>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</si>
  <si>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</si>
  <si>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</si>
  <si>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</si>
  <si>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</si>
  <si>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</si>
  <si>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</si>
  <si>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</si>
  <si>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</si>
  <si>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</si>
  <si>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</si>
  <si>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</si>
  <si>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</si>
  <si>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</si>
  <si>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</si>
  <si>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</si>
  <si>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</si>
  <si>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</si>
  <si>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</si>
  <si>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</si>
  <si>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</si>
  <si>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</si>
  <si>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</si>
  <si>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</si>
  <si>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</si>
  <si>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</si>
  <si>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</si>
  <si>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</si>
  <si>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</si>
  <si>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</si>
  <si>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</si>
  <si>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</si>
  <si>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</si>
  <si>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</si>
  <si>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</si>
  <si>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</si>
  <si>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FY2019-2020 SUMMARY BUDGET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</si>
  <si>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</si>
  <si>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</si>
  <si>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</si>
  <si>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</si>
  <si>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</si>
  <si>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</si>
  <si>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</si>
  <si>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</si>
  <si>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</si>
  <si>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</si>
  <si>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</si>
  <si>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</si>
  <si>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</si>
  <si>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</si>
  <si>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</si>
  <si>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</si>
  <si>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</si>
  <si>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</si>
  <si>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</si>
  <si>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</si>
  <si>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</si>
  <si>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</si>
  <si>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</si>
  <si>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</si>
  <si>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</si>
  <si>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</si>
  <si>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</si>
  <si>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</si>
  <si>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</si>
  <si>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Otis School District
District Code: 3050
Adopted Budget
Adopted: June 18, 2019
Budgeted Pupil Count: 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</si>
</sst>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0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A2" sqref="A2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30" width="18.6640625" style="2" customWidth="1"/>
    <col min="31" max="16384" width="9.33203125" style="4"/>
  </cols>
  <sheetData>
    <row r="1" spans="1:30" ht="13.5" thickBot="1" x14ac:dyDescent="0.25">
      <c r="A1" s="11" t="s">
        <v>114</v>
      </c>
      <c r="P1" s="3"/>
    </row>
    <row r="2" spans="1:30" s="5" customFormat="1" ht="102.75" thickBot="1" x14ac:dyDescent="0.25">
      <c r="A2" s="52" t="s">
        <v>144</v>
      </c>
      <c r="B2" s="43" t="s">
        <v>58</v>
      </c>
      <c r="C2" s="44" t="s">
        <v>118</v>
      </c>
      <c r="D2" s="42" t="s">
        <v>119</v>
      </c>
      <c r="E2" s="42" t="s">
        <v>120</v>
      </c>
      <c r="F2" s="42" t="s">
        <v>121</v>
      </c>
      <c r="G2" s="42" t="s">
        <v>122</v>
      </c>
      <c r="H2" s="42" t="s">
        <v>123</v>
      </c>
      <c r="I2" s="42" t="s">
        <v>124</v>
      </c>
      <c r="J2" s="42" t="s">
        <v>115</v>
      </c>
      <c r="K2" s="42" t="s">
        <v>125</v>
      </c>
      <c r="L2" s="42" t="s">
        <v>0</v>
      </c>
      <c r="M2" s="42" t="s">
        <v>126</v>
      </c>
      <c r="N2" s="42" t="s">
        <v>127</v>
      </c>
      <c r="O2" s="42" t="s">
        <v>128</v>
      </c>
      <c r="P2" s="42" t="s">
        <v>129</v>
      </c>
      <c r="Q2" s="42" t="s">
        <v>130</v>
      </c>
      <c r="R2" s="42" t="s">
        <v>131</v>
      </c>
      <c r="S2" s="42" t="s">
        <v>132</v>
      </c>
      <c r="T2" s="42" t="s">
        <v>133</v>
      </c>
      <c r="U2" s="42" t="s">
        <v>134</v>
      </c>
      <c r="V2" s="42" t="s">
        <v>135</v>
      </c>
      <c r="W2" s="42" t="s">
        <v>136</v>
      </c>
      <c r="X2" s="42" t="s">
        <v>137</v>
      </c>
      <c r="Y2" s="42" t="s">
        <v>138</v>
      </c>
      <c r="Z2" s="42" t="s">
        <v>139</v>
      </c>
      <c r="AA2" s="42" t="s">
        <v>140</v>
      </c>
      <c r="AB2" s="42" t="s">
        <v>141</v>
      </c>
      <c r="AC2" s="42" t="s">
        <v>142</v>
      </c>
      <c r="AD2" s="45" t="s">
        <v>1</v>
      </c>
    </row>
    <row r="3" spans="1:30" s="5" customFormat="1" ht="25.5" x14ac:dyDescent="0.2">
      <c r="A3" s="15" t="s">
        <v>105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0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106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1369480</v>
      </c>
      <c r="D6" s="25">
        <v>0</v>
      </c>
      <c r="E6" s="25">
        <v>32489</v>
      </c>
      <c r="F6" s="25">
        <v>0</v>
      </c>
      <c r="G6" s="25">
        <v>30516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427264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90148</v>
      </c>
      <c r="Z6" s="25">
        <v>230926</v>
      </c>
      <c r="AA6" s="25">
        <v>0</v>
      </c>
      <c r="AB6" s="25">
        <v>0</v>
      </c>
      <c r="AC6" s="25">
        <v>0</v>
      </c>
      <c r="AD6" s="26">
        <f t="shared" ref="AD6:AD67" si="0">SUM(C6:AC6)</f>
        <v>2180823</v>
      </c>
    </row>
    <row r="7" spans="1:30" s="7" customFormat="1" x14ac:dyDescent="0.2">
      <c r="A7" s="17" t="s">
        <v>4</v>
      </c>
      <c r="B7" s="22" t="s">
        <v>5</v>
      </c>
      <c r="C7" s="24">
        <v>206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206</v>
      </c>
    </row>
    <row r="8" spans="1:30" s="7" customFormat="1" x14ac:dyDescent="0.2">
      <c r="A8" s="17" t="s">
        <v>6</v>
      </c>
      <c r="B8" s="22" t="s">
        <v>7</v>
      </c>
      <c r="C8" s="24">
        <v>2431252</v>
      </c>
      <c r="D8" s="25">
        <v>0</v>
      </c>
      <c r="E8" s="25">
        <v>0</v>
      </c>
      <c r="F8" s="25">
        <v>0</v>
      </c>
      <c r="G8" s="25">
        <v>2340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2433592</v>
      </c>
    </row>
    <row r="9" spans="1:30" s="7" customFormat="1" x14ac:dyDescent="0.2">
      <c r="A9" s="17" t="s">
        <v>8</v>
      </c>
      <c r="B9" s="22" t="s">
        <v>9</v>
      </c>
      <c r="C9" s="24">
        <v>158050</v>
      </c>
      <c r="D9" s="25">
        <v>0</v>
      </c>
      <c r="E9" s="25">
        <v>0</v>
      </c>
      <c r="F9" s="25">
        <v>0</v>
      </c>
      <c r="G9" s="25">
        <v>51100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209150</v>
      </c>
    </row>
    <row r="10" spans="1:30" s="7" customFormat="1" x14ac:dyDescent="0.2">
      <c r="A10" s="46" t="s">
        <v>95</v>
      </c>
      <c r="B10" s="47"/>
      <c r="C10" s="48">
        <f t="shared" ref="C10:AD10" si="1">SUM(C6:C9)</f>
        <v>3958988</v>
      </c>
      <c r="D10" s="49">
        <f t="shared" si="1"/>
        <v>0</v>
      </c>
      <c r="E10" s="49">
        <f t="shared" si="1"/>
        <v>32489</v>
      </c>
      <c r="F10" s="49">
        <f t="shared" si="1"/>
        <v>0</v>
      </c>
      <c r="G10" s="49">
        <f t="shared" si="1"/>
        <v>83956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427264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90148</v>
      </c>
      <c r="Z10" s="49">
        <f t="shared" si="1"/>
        <v>230926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4823771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96</v>
      </c>
      <c r="B12" s="47"/>
      <c r="C12" s="48">
        <f t="shared" ref="C12:AD12" si="3">C3+C10</f>
        <v>3958988</v>
      </c>
      <c r="D12" s="49">
        <f t="shared" si="3"/>
        <v>0</v>
      </c>
      <c r="E12" s="49">
        <f t="shared" si="3"/>
        <v>32489</v>
      </c>
      <c r="F12" s="49">
        <f t="shared" si="3"/>
        <v>0</v>
      </c>
      <c r="G12" s="49">
        <f t="shared" si="3"/>
        <v>83956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427264</v>
      </c>
      <c r="O12" s="49">
        <f t="shared" si="3"/>
        <v>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90148</v>
      </c>
      <c r="Z12" s="49">
        <f t="shared" si="3"/>
        <v>230926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4823771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97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x14ac:dyDescent="0.2">
      <c r="A15" s="18" t="s">
        <v>102</v>
      </c>
      <c r="B15" s="22" t="s">
        <v>12</v>
      </c>
      <c r="C15" s="24">
        <v>-35773</v>
      </c>
      <c r="D15" s="25">
        <v>0</v>
      </c>
      <c r="E15" s="25">
        <v>135106</v>
      </c>
      <c r="F15" s="25">
        <v>0</v>
      </c>
      <c r="G15" s="25">
        <v>20000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119333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104</v>
      </c>
      <c r="B18" s="47"/>
      <c r="C18" s="48">
        <f t="shared" ref="C18:AD18" si="5">C12+C14+C15+C16</f>
        <v>3923215</v>
      </c>
      <c r="D18" s="49">
        <f t="shared" si="5"/>
        <v>0</v>
      </c>
      <c r="E18" s="49">
        <f t="shared" si="5"/>
        <v>167595</v>
      </c>
      <c r="F18" s="49">
        <f t="shared" si="5"/>
        <v>0</v>
      </c>
      <c r="G18" s="49">
        <f t="shared" si="5"/>
        <v>103956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427264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90148</v>
      </c>
      <c r="Z18" s="49">
        <f t="shared" si="5"/>
        <v>230926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4943104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103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59</v>
      </c>
      <c r="B22" s="22" t="s">
        <v>16</v>
      </c>
      <c r="C22" s="24">
        <v>1127238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1127238</v>
      </c>
    </row>
    <row r="23" spans="1:30" s="7" customFormat="1" x14ac:dyDescent="0.2">
      <c r="A23" s="17" t="s">
        <v>60</v>
      </c>
      <c r="B23" s="22" t="s">
        <v>17</v>
      </c>
      <c r="C23" s="24">
        <v>444438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444438</v>
      </c>
    </row>
    <row r="24" spans="1:30" s="7" customFormat="1" ht="25.5" x14ac:dyDescent="0.2">
      <c r="A24" s="17" t="s">
        <v>61</v>
      </c>
      <c r="B24" s="22" t="s">
        <v>18</v>
      </c>
      <c r="C24" s="24">
        <v>257239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257239</v>
      </c>
    </row>
    <row r="25" spans="1:30" s="7" customFormat="1" x14ac:dyDescent="0.2">
      <c r="A25" s="17" t="s">
        <v>62</v>
      </c>
      <c r="B25" s="22" t="s">
        <v>19</v>
      </c>
      <c r="C25" s="24">
        <v>106400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106400</v>
      </c>
    </row>
    <row r="26" spans="1:30" s="7" customFormat="1" x14ac:dyDescent="0.2">
      <c r="A26" s="17" t="s">
        <v>63</v>
      </c>
      <c r="B26" s="22" t="s">
        <v>20</v>
      </c>
      <c r="C26" s="24">
        <v>10000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10000</v>
      </c>
    </row>
    <row r="27" spans="1:30" s="7" customFormat="1" x14ac:dyDescent="0.2">
      <c r="A27" s="17" t="s">
        <v>64</v>
      </c>
      <c r="B27" s="22" t="s">
        <v>21</v>
      </c>
      <c r="C27" s="24">
        <v>301946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275622</v>
      </c>
      <c r="AA27" s="25">
        <v>0</v>
      </c>
      <c r="AB27" s="25">
        <v>0</v>
      </c>
      <c r="AC27" s="25">
        <v>0</v>
      </c>
      <c r="AD27" s="26">
        <f t="shared" si="0"/>
        <v>577568</v>
      </c>
    </row>
    <row r="28" spans="1:30" s="7" customFormat="1" x14ac:dyDescent="0.2">
      <c r="A28" s="51" t="s">
        <v>80</v>
      </c>
      <c r="B28" s="47"/>
      <c r="C28" s="48">
        <f t="shared" ref="C28:AD28" si="7">SUM(C22:C27)</f>
        <v>2247261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275622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2522883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59</v>
      </c>
      <c r="B31" s="22" t="s">
        <v>16</v>
      </c>
      <c r="C31" s="37">
        <v>144714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144714</v>
      </c>
    </row>
    <row r="32" spans="1:30" s="7" customFormat="1" x14ac:dyDescent="0.2">
      <c r="A32" s="17" t="s">
        <v>60</v>
      </c>
      <c r="B32" s="22" t="s">
        <v>17</v>
      </c>
      <c r="C32" s="37">
        <v>54992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54992</v>
      </c>
    </row>
    <row r="33" spans="1:30" s="7" customFormat="1" ht="25.5" x14ac:dyDescent="0.2">
      <c r="A33" s="17" t="s">
        <v>61</v>
      </c>
      <c r="B33" s="22" t="s">
        <v>18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0</v>
      </c>
    </row>
    <row r="34" spans="1:30" s="7" customFormat="1" x14ac:dyDescent="0.2">
      <c r="A34" s="17" t="s">
        <v>62</v>
      </c>
      <c r="B34" s="22" t="s">
        <v>19</v>
      </c>
      <c r="C34" s="37">
        <v>1000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1000</v>
      </c>
    </row>
    <row r="35" spans="1:30" s="7" customFormat="1" x14ac:dyDescent="0.2">
      <c r="A35" s="17" t="s">
        <v>63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64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81</v>
      </c>
      <c r="B37" s="47"/>
      <c r="C37" s="48">
        <f t="shared" ref="C37:AD37" si="9">SUM(C31:C36)</f>
        <v>200706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200706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59</v>
      </c>
      <c r="B40" s="22" t="s">
        <v>16</v>
      </c>
      <c r="C40" s="37">
        <v>24640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24640</v>
      </c>
    </row>
    <row r="41" spans="1:30" s="7" customFormat="1" x14ac:dyDescent="0.2">
      <c r="A41" s="17" t="s">
        <v>60</v>
      </c>
      <c r="B41" s="22" t="s">
        <v>17</v>
      </c>
      <c r="C41" s="37">
        <v>8984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8984</v>
      </c>
    </row>
    <row r="42" spans="1:30" s="7" customFormat="1" ht="25.5" x14ac:dyDescent="0.2">
      <c r="A42" s="17" t="s">
        <v>61</v>
      </c>
      <c r="B42" s="22" t="s">
        <v>18</v>
      </c>
      <c r="C42" s="37">
        <v>12750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12750</v>
      </c>
    </row>
    <row r="43" spans="1:30" s="7" customFormat="1" x14ac:dyDescent="0.2">
      <c r="A43" s="17" t="s">
        <v>62</v>
      </c>
      <c r="B43" s="22" t="s">
        <v>19</v>
      </c>
      <c r="C43" s="37">
        <v>3050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3050</v>
      </c>
    </row>
    <row r="44" spans="1:30" s="7" customFormat="1" x14ac:dyDescent="0.2">
      <c r="A44" s="17" t="s">
        <v>63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64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82</v>
      </c>
      <c r="B46" s="47"/>
      <c r="C46" s="48">
        <f t="shared" ref="C46:AD46" si="11">SUM(C40:C45)</f>
        <v>49424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49424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59</v>
      </c>
      <c r="B49" s="22" t="s">
        <v>16</v>
      </c>
      <c r="C49" s="24">
        <v>90000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90000</v>
      </c>
    </row>
    <row r="50" spans="1:30" s="7" customFormat="1" x14ac:dyDescent="0.2">
      <c r="A50" s="17" t="s">
        <v>60</v>
      </c>
      <c r="B50" s="22" t="s">
        <v>17</v>
      </c>
      <c r="C50" s="24">
        <v>23201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23201</v>
      </c>
    </row>
    <row r="51" spans="1:30" s="7" customFormat="1" ht="25.5" x14ac:dyDescent="0.2">
      <c r="A51" s="17" t="s">
        <v>61</v>
      </c>
      <c r="B51" s="22" t="s">
        <v>18</v>
      </c>
      <c r="C51" s="24">
        <v>42901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42901</v>
      </c>
    </row>
    <row r="52" spans="1:30" s="7" customFormat="1" x14ac:dyDescent="0.2">
      <c r="A52" s="17" t="s">
        <v>62</v>
      </c>
      <c r="B52" s="22" t="s">
        <v>19</v>
      </c>
      <c r="C52" s="24">
        <v>3750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3750</v>
      </c>
    </row>
    <row r="53" spans="1:30" s="7" customFormat="1" x14ac:dyDescent="0.2">
      <c r="A53" s="17" t="s">
        <v>63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x14ac:dyDescent="0.2">
      <c r="A54" s="17" t="s">
        <v>64</v>
      </c>
      <c r="B54" s="22" t="s">
        <v>21</v>
      </c>
      <c r="C54" s="24">
        <v>12000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12000</v>
      </c>
    </row>
    <row r="55" spans="1:30" s="7" customFormat="1" x14ac:dyDescent="0.2">
      <c r="A55" s="51" t="s">
        <v>83</v>
      </c>
      <c r="B55" s="47"/>
      <c r="C55" s="48">
        <f t="shared" ref="C55:AD55" si="13">SUM(C49:C54)</f>
        <v>171852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171852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59</v>
      </c>
      <c r="B58" s="22" t="s">
        <v>16</v>
      </c>
      <c r="C58" s="24">
        <v>69000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69000</v>
      </c>
    </row>
    <row r="59" spans="1:30" s="7" customFormat="1" x14ac:dyDescent="0.2">
      <c r="A59" s="17" t="s">
        <v>60</v>
      </c>
      <c r="B59" s="22" t="s">
        <v>17</v>
      </c>
      <c r="C59" s="24">
        <v>26220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26220</v>
      </c>
    </row>
    <row r="60" spans="1:30" s="7" customFormat="1" ht="25.5" x14ac:dyDescent="0.2">
      <c r="A60" s="17" t="s">
        <v>61</v>
      </c>
      <c r="B60" s="22" t="s">
        <v>18</v>
      </c>
      <c r="C60" s="24">
        <v>3500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3500</v>
      </c>
    </row>
    <row r="61" spans="1:30" s="7" customFormat="1" x14ac:dyDescent="0.2">
      <c r="A61" s="17" t="s">
        <v>62</v>
      </c>
      <c r="B61" s="22" t="s">
        <v>19</v>
      </c>
      <c r="C61" s="24">
        <v>500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500</v>
      </c>
    </row>
    <row r="62" spans="1:30" s="7" customFormat="1" x14ac:dyDescent="0.2">
      <c r="A62" s="17" t="s">
        <v>63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64</v>
      </c>
      <c r="B63" s="22" t="s">
        <v>21</v>
      </c>
      <c r="C63" s="24">
        <v>600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600</v>
      </c>
    </row>
    <row r="64" spans="1:30" s="7" customFormat="1" x14ac:dyDescent="0.2">
      <c r="A64" s="51" t="s">
        <v>83</v>
      </c>
      <c r="B64" s="47"/>
      <c r="C64" s="48">
        <f t="shared" ref="C64:AD64" si="15">SUM(C58:C63)</f>
        <v>99820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99820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59</v>
      </c>
      <c r="B67" s="22" t="s">
        <v>16</v>
      </c>
      <c r="C67" s="24">
        <v>49556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49556</v>
      </c>
    </row>
    <row r="68" spans="1:30" s="7" customFormat="1" x14ac:dyDescent="0.2">
      <c r="A68" s="17" t="s">
        <v>60</v>
      </c>
      <c r="B68" s="22" t="s">
        <v>17</v>
      </c>
      <c r="C68" s="24">
        <v>21835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21835</v>
      </c>
    </row>
    <row r="69" spans="1:30" s="7" customFormat="1" ht="25.5" x14ac:dyDescent="0.2">
      <c r="A69" s="17" t="s">
        <v>61</v>
      </c>
      <c r="B69" s="22" t="s">
        <v>18</v>
      </c>
      <c r="C69" s="24">
        <v>620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620</v>
      </c>
    </row>
    <row r="70" spans="1:30" s="7" customFormat="1" x14ac:dyDescent="0.2">
      <c r="A70" s="17" t="s">
        <v>62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 x14ac:dyDescent="0.2">
      <c r="A71" s="17" t="s">
        <v>63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64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94</v>
      </c>
      <c r="B73" s="47"/>
      <c r="C73" s="48">
        <f t="shared" ref="C73:AD73" si="18">SUM(C67:C72)</f>
        <v>72011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72011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59</v>
      </c>
      <c r="B75" s="22" t="s">
        <v>16</v>
      </c>
      <c r="C75" s="24">
        <v>97000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97000</v>
      </c>
    </row>
    <row r="76" spans="1:30" s="7" customFormat="1" x14ac:dyDescent="0.2">
      <c r="A76" s="17" t="s">
        <v>60</v>
      </c>
      <c r="B76" s="22" t="s">
        <v>17</v>
      </c>
      <c r="C76" s="24">
        <v>41860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41860</v>
      </c>
    </row>
    <row r="77" spans="1:30" s="7" customFormat="1" ht="25.5" x14ac:dyDescent="0.2">
      <c r="A77" s="17" t="s">
        <v>61</v>
      </c>
      <c r="B77" s="22" t="s">
        <v>18</v>
      </c>
      <c r="C77" s="24">
        <v>195197</v>
      </c>
      <c r="D77" s="25">
        <v>0</v>
      </c>
      <c r="E77" s="25">
        <v>160197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355394</v>
      </c>
    </row>
    <row r="78" spans="1:30" s="7" customFormat="1" x14ac:dyDescent="0.2">
      <c r="A78" s="17" t="s">
        <v>62</v>
      </c>
      <c r="B78" s="22" t="s">
        <v>19</v>
      </c>
      <c r="C78" s="24">
        <v>133500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133500</v>
      </c>
    </row>
    <row r="79" spans="1:30" s="7" customFormat="1" x14ac:dyDescent="0.2">
      <c r="A79" s="17" t="s">
        <v>63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">
      <c r="A80" s="17" t="s">
        <v>64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">
      <c r="A81" s="51" t="s">
        <v>84</v>
      </c>
      <c r="B81" s="47"/>
      <c r="C81" s="48">
        <f t="shared" ref="C81:AD81" si="20">SUM(C75:C80)</f>
        <v>467557</v>
      </c>
      <c r="D81" s="49">
        <f t="shared" si="20"/>
        <v>0</v>
      </c>
      <c r="E81" s="49">
        <f t="shared" si="20"/>
        <v>160197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627754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59</v>
      </c>
      <c r="B84" s="22" t="s">
        <v>16</v>
      </c>
      <c r="C84" s="24">
        <v>80000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80000</v>
      </c>
    </row>
    <row r="85" spans="1:30" s="7" customFormat="1" x14ac:dyDescent="0.2">
      <c r="A85" s="17" t="s">
        <v>60</v>
      </c>
      <c r="B85" s="22" t="s">
        <v>17</v>
      </c>
      <c r="C85" s="24">
        <v>42000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42000</v>
      </c>
    </row>
    <row r="86" spans="1:30" s="7" customFormat="1" ht="25.5" x14ac:dyDescent="0.2">
      <c r="A86" s="17" t="s">
        <v>61</v>
      </c>
      <c r="B86" s="22" t="s">
        <v>18</v>
      </c>
      <c r="C86" s="24">
        <v>31088</v>
      </c>
      <c r="D86" s="25">
        <v>0</v>
      </c>
      <c r="E86" s="25">
        <v>7737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38825</v>
      </c>
    </row>
    <row r="87" spans="1:30" s="7" customFormat="1" x14ac:dyDescent="0.2">
      <c r="A87" s="17" t="s">
        <v>62</v>
      </c>
      <c r="B87" s="22" t="s">
        <v>19</v>
      </c>
      <c r="C87" s="24">
        <v>42000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42000</v>
      </c>
    </row>
    <row r="88" spans="1:30" s="7" customFormat="1" x14ac:dyDescent="0.2">
      <c r="A88" s="17" t="s">
        <v>63</v>
      </c>
      <c r="B88" s="22" t="s">
        <v>20</v>
      </c>
      <c r="C88" s="24">
        <v>70000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70000</v>
      </c>
    </row>
    <row r="89" spans="1:30" s="7" customFormat="1" x14ac:dyDescent="0.2">
      <c r="A89" s="17" t="s">
        <v>64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85</v>
      </c>
      <c r="B90" s="47"/>
      <c r="C90" s="48">
        <f t="shared" ref="C90:AD90" si="22">SUM(C84:C89)</f>
        <v>265088</v>
      </c>
      <c r="D90" s="49">
        <f t="shared" si="22"/>
        <v>0</v>
      </c>
      <c r="E90" s="49">
        <f t="shared" si="22"/>
        <v>7737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272825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59</v>
      </c>
      <c r="B93" s="22" t="s">
        <v>16</v>
      </c>
      <c r="C93" s="24">
        <v>58372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58372</v>
      </c>
    </row>
    <row r="94" spans="1:30" s="7" customFormat="1" x14ac:dyDescent="0.2">
      <c r="A94" s="17" t="s">
        <v>60</v>
      </c>
      <c r="B94" s="22" t="s">
        <v>17</v>
      </c>
      <c r="C94" s="24">
        <v>23181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23181</v>
      </c>
    </row>
    <row r="95" spans="1:30" s="7" customFormat="1" ht="25.5" x14ac:dyDescent="0.2">
      <c r="A95" s="17" t="s">
        <v>61</v>
      </c>
      <c r="B95" s="22" t="s">
        <v>18</v>
      </c>
      <c r="C95" s="24">
        <v>3150</v>
      </c>
      <c r="D95" s="25">
        <v>0</v>
      </c>
      <c r="E95" s="25">
        <v>1000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4150</v>
      </c>
    </row>
    <row r="96" spans="1:30" s="7" customFormat="1" x14ac:dyDescent="0.2">
      <c r="A96" s="17" t="s">
        <v>62</v>
      </c>
      <c r="B96" s="22" t="s">
        <v>19</v>
      </c>
      <c r="C96" s="24">
        <v>5127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5127</v>
      </c>
    </row>
    <row r="97" spans="1:30" s="7" customFormat="1" x14ac:dyDescent="0.2">
      <c r="A97" s="17" t="s">
        <v>63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64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86</v>
      </c>
      <c r="B99" s="47"/>
      <c r="C99" s="48">
        <f t="shared" ref="C99:AD99" si="24">SUM(C93:C98)</f>
        <v>89830</v>
      </c>
      <c r="D99" s="49">
        <f t="shared" si="24"/>
        <v>0</v>
      </c>
      <c r="E99" s="49">
        <f t="shared" si="24"/>
        <v>1000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90830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59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60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61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62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63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64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87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59</v>
      </c>
      <c r="B111" s="22" t="s">
        <v>16</v>
      </c>
      <c r="C111" s="24">
        <v>38693</v>
      </c>
      <c r="D111" s="25">
        <v>0</v>
      </c>
      <c r="E111" s="25">
        <v>0</v>
      </c>
      <c r="F111" s="25">
        <v>0</v>
      </c>
      <c r="G111" s="25">
        <v>38693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77386</v>
      </c>
    </row>
    <row r="112" spans="1:30" s="7" customFormat="1" x14ac:dyDescent="0.2">
      <c r="A112" s="17" t="s">
        <v>60</v>
      </c>
      <c r="B112" s="22" t="s">
        <v>17</v>
      </c>
      <c r="C112" s="24">
        <v>18704</v>
      </c>
      <c r="D112" s="25">
        <v>0</v>
      </c>
      <c r="E112" s="25">
        <v>0</v>
      </c>
      <c r="F112" s="25">
        <v>0</v>
      </c>
      <c r="G112" s="25">
        <v>18704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37408</v>
      </c>
    </row>
    <row r="113" spans="1:30" s="7" customFormat="1" ht="25.5" x14ac:dyDescent="0.2">
      <c r="A113" s="17" t="s">
        <v>61</v>
      </c>
      <c r="B113" s="22" t="s">
        <v>18</v>
      </c>
      <c r="C113" s="24">
        <v>2200</v>
      </c>
      <c r="D113" s="25">
        <v>0</v>
      </c>
      <c r="E113" s="25">
        <v>0</v>
      </c>
      <c r="F113" s="25">
        <v>0</v>
      </c>
      <c r="G113" s="25">
        <v>2200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4400</v>
      </c>
    </row>
    <row r="114" spans="1:30" s="7" customFormat="1" x14ac:dyDescent="0.2">
      <c r="A114" s="17" t="s">
        <v>62</v>
      </c>
      <c r="B114" s="22" t="s">
        <v>19</v>
      </c>
      <c r="C114" s="24">
        <v>56245</v>
      </c>
      <c r="D114" s="25">
        <v>0</v>
      </c>
      <c r="E114" s="25">
        <v>0</v>
      </c>
      <c r="F114" s="25">
        <v>0</v>
      </c>
      <c r="G114" s="25">
        <v>56245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112490</v>
      </c>
    </row>
    <row r="115" spans="1:30" s="7" customFormat="1" x14ac:dyDescent="0.2">
      <c r="A115" s="17" t="s">
        <v>63</v>
      </c>
      <c r="B115" s="22" t="s">
        <v>20</v>
      </c>
      <c r="C115" s="24">
        <v>2000</v>
      </c>
      <c r="D115" s="25">
        <v>0</v>
      </c>
      <c r="E115" s="25">
        <v>0</v>
      </c>
      <c r="F115" s="25">
        <v>0</v>
      </c>
      <c r="G115" s="25">
        <v>2000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4000</v>
      </c>
    </row>
    <row r="116" spans="1:30" s="7" customFormat="1" x14ac:dyDescent="0.2">
      <c r="A116" s="17" t="s">
        <v>64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">
      <c r="A117" s="51" t="s">
        <v>87</v>
      </c>
      <c r="B117" s="47"/>
      <c r="C117" s="48">
        <f t="shared" ref="C117:AD117" si="28">SUM(C111:C116)</f>
        <v>117842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117842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235684</v>
      </c>
    </row>
    <row r="118" spans="1:30" s="7" customFormat="1" x14ac:dyDescent="0.2">
      <c r="A118" s="15" t="s">
        <v>53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59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60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61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62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63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64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88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59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60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61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">
      <c r="A131" s="17" t="s">
        <v>62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63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5" si="32">SUM(C132:AC132)</f>
        <v>0</v>
      </c>
    </row>
    <row r="133" spans="1:30" s="7" customFormat="1" x14ac:dyDescent="0.2">
      <c r="A133" s="17" t="s">
        <v>64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89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59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60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61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62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63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64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90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91</v>
      </c>
      <c r="B145" s="47"/>
      <c r="C145" s="48">
        <f t="shared" ref="C145:AD145" si="37">SUM(C134+C125+C117+C108+C99+C90+C81+C73+C64+C55+C46+C37+C143)</f>
        <v>1534130</v>
      </c>
      <c r="D145" s="49">
        <f t="shared" si="37"/>
        <v>0</v>
      </c>
      <c r="E145" s="49">
        <f t="shared" si="37"/>
        <v>168934</v>
      </c>
      <c r="F145" s="49">
        <f t="shared" si="37"/>
        <v>0</v>
      </c>
      <c r="G145" s="49">
        <f t="shared" si="37"/>
        <v>117842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1820906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59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60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61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62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63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x14ac:dyDescent="0.2">
      <c r="A153" s="17" t="s">
        <v>64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92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59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60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61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62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63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64</v>
      </c>
      <c r="B162" s="22" t="s">
        <v>21</v>
      </c>
      <c r="C162" s="37">
        <v>205000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205000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410000</v>
      </c>
    </row>
    <row r="163" spans="1:30" s="7" customFormat="1" x14ac:dyDescent="0.2">
      <c r="A163" s="51" t="s">
        <v>93</v>
      </c>
      <c r="B163" s="47"/>
      <c r="C163" s="48">
        <f t="shared" ref="C163:AD163" si="41">SUM(C157:C162)</f>
        <v>205000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205000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410000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98</v>
      </c>
      <c r="B165" s="47"/>
      <c r="C165" s="48">
        <f t="shared" ref="C165:AD165" si="43">SUM(C145+C28+C163+C154)</f>
        <v>3986391</v>
      </c>
      <c r="D165" s="49">
        <f t="shared" si="43"/>
        <v>0</v>
      </c>
      <c r="E165" s="49">
        <f t="shared" si="43"/>
        <v>168934</v>
      </c>
      <c r="F165" s="49">
        <f t="shared" si="43"/>
        <v>0</v>
      </c>
      <c r="G165" s="49">
        <f t="shared" si="43"/>
        <v>117842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205000</v>
      </c>
      <c r="O165" s="49">
        <f t="shared" si="43"/>
        <v>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275622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4753789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107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">
      <c r="A169" s="19" t="s">
        <v>108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109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110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111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5.5" x14ac:dyDescent="0.2">
      <c r="A173" s="19" t="s">
        <v>112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113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99</v>
      </c>
      <c r="B176" s="47"/>
      <c r="C176" s="48">
        <f t="shared" ref="C176:AD176" si="47">C165+C174</f>
        <v>3986391</v>
      </c>
      <c r="D176" s="49">
        <f t="shared" si="47"/>
        <v>0</v>
      </c>
      <c r="E176" s="49">
        <f t="shared" si="47"/>
        <v>168934</v>
      </c>
      <c r="F176" s="49">
        <f t="shared" si="47"/>
        <v>0</v>
      </c>
      <c r="G176" s="49">
        <f t="shared" si="47"/>
        <v>117842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205000</v>
      </c>
      <c r="O176" s="49">
        <f t="shared" si="47"/>
        <v>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275622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4753789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65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143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66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67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68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69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x14ac:dyDescent="0.2">
      <c r="A185" s="19" t="s">
        <v>70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ht="25.5" x14ac:dyDescent="0.2">
      <c r="A186" s="19" t="s">
        <v>71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72</v>
      </c>
      <c r="B187" s="21" t="s">
        <v>49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si="32"/>
        <v>0</v>
      </c>
    </row>
    <row r="188" spans="1:30" s="7" customFormat="1" x14ac:dyDescent="0.2">
      <c r="A188" s="19" t="s">
        <v>117</v>
      </c>
      <c r="B188" s="21" t="s">
        <v>116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ref="AD188" si="49">SUM(C188:AC188)</f>
        <v>0</v>
      </c>
    </row>
    <row r="189" spans="1:30" s="7" customFormat="1" x14ac:dyDescent="0.2">
      <c r="A189" s="19" t="s">
        <v>73</v>
      </c>
      <c r="B189" s="21" t="s">
        <v>50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74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75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76</v>
      </c>
      <c r="B192" s="21" t="s">
        <v>52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77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78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19" t="s">
        <v>79</v>
      </c>
      <c r="B195" s="21" t="s">
        <v>56</v>
      </c>
      <c r="C195" s="37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26">
        <f t="shared" si="32"/>
        <v>0</v>
      </c>
    </row>
    <row r="196" spans="1:30" s="7" customFormat="1" x14ac:dyDescent="0.2">
      <c r="A196" s="46" t="s">
        <v>100</v>
      </c>
      <c r="B196" s="47"/>
      <c r="C196" s="48">
        <f t="shared" ref="C196:AD196" si="50">SUM(C179:C195)</f>
        <v>0</v>
      </c>
      <c r="D196" s="49">
        <f t="shared" si="50"/>
        <v>0</v>
      </c>
      <c r="E196" s="49">
        <f t="shared" si="50"/>
        <v>0</v>
      </c>
      <c r="F196" s="49">
        <f t="shared" si="50"/>
        <v>0</v>
      </c>
      <c r="G196" s="49">
        <f t="shared" si="50"/>
        <v>0</v>
      </c>
      <c r="H196" s="49">
        <f t="shared" si="50"/>
        <v>0</v>
      </c>
      <c r="I196" s="49">
        <f t="shared" si="50"/>
        <v>0</v>
      </c>
      <c r="J196" s="49">
        <f t="shared" ref="J196" si="51">SUM(J179:J195)</f>
        <v>0</v>
      </c>
      <c r="K196" s="49">
        <f t="shared" si="50"/>
        <v>0</v>
      </c>
      <c r="L196" s="49">
        <f t="shared" si="50"/>
        <v>0</v>
      </c>
      <c r="M196" s="49">
        <f t="shared" si="50"/>
        <v>0</v>
      </c>
      <c r="N196" s="49">
        <f t="shared" si="50"/>
        <v>0</v>
      </c>
      <c r="O196" s="49">
        <f t="shared" si="50"/>
        <v>0</v>
      </c>
      <c r="P196" s="49">
        <f t="shared" si="50"/>
        <v>0</v>
      </c>
      <c r="Q196" s="49">
        <f t="shared" si="50"/>
        <v>0</v>
      </c>
      <c r="R196" s="49">
        <f t="shared" si="50"/>
        <v>0</v>
      </c>
      <c r="S196" s="49">
        <f t="shared" si="50"/>
        <v>0</v>
      </c>
      <c r="T196" s="49">
        <f t="shared" si="50"/>
        <v>0</v>
      </c>
      <c r="U196" s="49">
        <f t="shared" si="50"/>
        <v>0</v>
      </c>
      <c r="V196" s="49">
        <f t="shared" si="50"/>
        <v>0</v>
      </c>
      <c r="W196" s="49">
        <f t="shared" si="50"/>
        <v>0</v>
      </c>
      <c r="X196" s="49">
        <f t="shared" si="50"/>
        <v>0</v>
      </c>
      <c r="Y196" s="49">
        <f t="shared" si="50"/>
        <v>0</v>
      </c>
      <c r="Z196" s="49">
        <f t="shared" si="50"/>
        <v>0</v>
      </c>
      <c r="AA196" s="49">
        <f t="shared" si="50"/>
        <v>0</v>
      </c>
      <c r="AB196" s="49">
        <f t="shared" si="50"/>
        <v>0</v>
      </c>
      <c r="AC196" s="49">
        <f t="shared" si="50"/>
        <v>0</v>
      </c>
      <c r="AD196" s="50">
        <f t="shared" si="50"/>
        <v>0</v>
      </c>
    </row>
    <row r="197" spans="1:30" s="7" customFormat="1" ht="1.9" customHeight="1" x14ac:dyDescent="0.2">
      <c r="A197" s="16"/>
      <c r="B197" s="23"/>
      <c r="C197" s="3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26"/>
    </row>
    <row r="198" spans="1:30" s="7" customFormat="1" ht="51" x14ac:dyDescent="0.2">
      <c r="A198" s="46" t="s">
        <v>101</v>
      </c>
      <c r="B198" s="47"/>
      <c r="C198" s="48">
        <f>C18-C176-C196</f>
        <v>-63176</v>
      </c>
      <c r="D198" s="49">
        <f t="shared" ref="D198:AD198" si="52">D18-D176-D196</f>
        <v>0</v>
      </c>
      <c r="E198" s="49">
        <f t="shared" si="52"/>
        <v>-1339</v>
      </c>
      <c r="F198" s="49">
        <f t="shared" si="52"/>
        <v>0</v>
      </c>
      <c r="G198" s="49">
        <f t="shared" si="52"/>
        <v>-13886</v>
      </c>
      <c r="H198" s="49">
        <f t="shared" si="52"/>
        <v>0</v>
      </c>
      <c r="I198" s="49">
        <f t="shared" si="52"/>
        <v>0</v>
      </c>
      <c r="J198" s="49">
        <f t="shared" ref="J198" si="53">J18-J176-J196</f>
        <v>0</v>
      </c>
      <c r="K198" s="49">
        <f t="shared" si="52"/>
        <v>0</v>
      </c>
      <c r="L198" s="49">
        <f t="shared" si="52"/>
        <v>0</v>
      </c>
      <c r="M198" s="49">
        <f t="shared" si="52"/>
        <v>0</v>
      </c>
      <c r="N198" s="49">
        <f t="shared" si="52"/>
        <v>222264</v>
      </c>
      <c r="O198" s="49">
        <f t="shared" si="52"/>
        <v>0</v>
      </c>
      <c r="P198" s="49">
        <f t="shared" si="52"/>
        <v>0</v>
      </c>
      <c r="Q198" s="49">
        <f t="shared" si="52"/>
        <v>0</v>
      </c>
      <c r="R198" s="49">
        <f t="shared" si="52"/>
        <v>0</v>
      </c>
      <c r="S198" s="49">
        <f t="shared" si="52"/>
        <v>0</v>
      </c>
      <c r="T198" s="49">
        <f t="shared" si="52"/>
        <v>0</v>
      </c>
      <c r="U198" s="49">
        <f t="shared" si="52"/>
        <v>0</v>
      </c>
      <c r="V198" s="49">
        <f t="shared" si="52"/>
        <v>0</v>
      </c>
      <c r="W198" s="49">
        <f t="shared" si="52"/>
        <v>0</v>
      </c>
      <c r="X198" s="49">
        <f t="shared" si="52"/>
        <v>0</v>
      </c>
      <c r="Y198" s="49">
        <f t="shared" si="52"/>
        <v>90148</v>
      </c>
      <c r="Z198" s="49">
        <f t="shared" si="52"/>
        <v>-44696</v>
      </c>
      <c r="AA198" s="49">
        <f t="shared" si="52"/>
        <v>0</v>
      </c>
      <c r="AB198" s="49">
        <f t="shared" si="52"/>
        <v>0</v>
      </c>
      <c r="AC198" s="49">
        <f t="shared" si="52"/>
        <v>0</v>
      </c>
      <c r="AD198" s="50">
        <f t="shared" si="52"/>
        <v>189315</v>
      </c>
    </row>
    <row r="199" spans="1:30" ht="1.9" customHeight="1" x14ac:dyDescent="0.2">
      <c r="A199" s="12"/>
      <c r="B199" s="9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25.5" x14ac:dyDescent="0.2">
      <c r="A200" s="14" t="s">
        <v>57</v>
      </c>
      <c r="C200" s="10" t="str">
        <f t="shared" ref="C200:AD200" si="54">IF(C3&gt;C196,"Yes","No")</f>
        <v>No</v>
      </c>
      <c r="D200" s="10" t="str">
        <f t="shared" si="54"/>
        <v>No</v>
      </c>
      <c r="E200" s="10" t="str">
        <f t="shared" si="54"/>
        <v>No</v>
      </c>
      <c r="F200" s="10" t="str">
        <f t="shared" si="54"/>
        <v>No</v>
      </c>
      <c r="G200" s="10" t="str">
        <f t="shared" si="54"/>
        <v>No</v>
      </c>
      <c r="H200" s="10" t="str">
        <f t="shared" si="54"/>
        <v>No</v>
      </c>
      <c r="I200" s="10" t="str">
        <f t="shared" si="54"/>
        <v>No</v>
      </c>
      <c r="J200" s="10" t="str">
        <f t="shared" ref="J200" si="55">IF(J3&gt;J196,"Yes","No")</f>
        <v>No</v>
      </c>
      <c r="K200" s="10" t="str">
        <f t="shared" si="54"/>
        <v>No</v>
      </c>
      <c r="L200" s="10" t="str">
        <f t="shared" si="54"/>
        <v>No</v>
      </c>
      <c r="M200" s="10" t="str">
        <f t="shared" si="54"/>
        <v>No</v>
      </c>
      <c r="N200" s="10" t="str">
        <f t="shared" si="54"/>
        <v>No</v>
      </c>
      <c r="O200" s="10" t="str">
        <f t="shared" si="54"/>
        <v>No</v>
      </c>
      <c r="P200" s="10" t="str">
        <f t="shared" si="54"/>
        <v>No</v>
      </c>
      <c r="Q200" s="10" t="str">
        <f t="shared" si="54"/>
        <v>No</v>
      </c>
      <c r="R200" s="10" t="str">
        <f t="shared" si="54"/>
        <v>No</v>
      </c>
      <c r="S200" s="10" t="str">
        <f t="shared" si="54"/>
        <v>No</v>
      </c>
      <c r="T200" s="10" t="str">
        <f t="shared" si="54"/>
        <v>No</v>
      </c>
      <c r="U200" s="10" t="str">
        <f t="shared" si="54"/>
        <v>No</v>
      </c>
      <c r="V200" s="10" t="str">
        <f t="shared" si="54"/>
        <v>No</v>
      </c>
      <c r="W200" s="10" t="str">
        <f t="shared" si="54"/>
        <v>No</v>
      </c>
      <c r="X200" s="10" t="str">
        <f t="shared" si="54"/>
        <v>No</v>
      </c>
      <c r="Y200" s="10" t="str">
        <f t="shared" si="54"/>
        <v>No</v>
      </c>
      <c r="Z200" s="10" t="str">
        <f t="shared" si="54"/>
        <v>No</v>
      </c>
      <c r="AA200" s="10" t="str">
        <f t="shared" si="54"/>
        <v>No</v>
      </c>
      <c r="AB200" s="10" t="str">
        <f t="shared" si="54"/>
        <v>No</v>
      </c>
      <c r="AC200" s="10" t="str">
        <f t="shared" si="54"/>
        <v>No</v>
      </c>
      <c r="AD200" s="10" t="str">
        <f t="shared" si="54"/>
        <v>No</v>
      </c>
    </row>
  </sheetData>
  <sheetProtection formatCells="0" formatColumns="0" formatRows="0"/>
  <conditionalFormatting sqref="C200:I200 K200:N200">
    <cfRule type="cellIs" dxfId="3" priority="4" operator="equal">
      <formula>"Yes"</formula>
    </cfRule>
  </conditionalFormatting>
  <conditionalFormatting sqref="O200:V200">
    <cfRule type="cellIs" dxfId="2" priority="3" operator="equal">
      <formula>"Yes"</formula>
    </cfRule>
  </conditionalFormatting>
  <conditionalFormatting sqref="W200:AD200">
    <cfRule type="cellIs" dxfId="1" priority="2" operator="equal">
      <formula>"Yes"</formula>
    </cfRule>
  </conditionalFormatting>
  <conditionalFormatting sqref="J200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Diane Jones</cp:lastModifiedBy>
  <cp:lastPrinted>2017-03-28T16:11:06Z</cp:lastPrinted>
  <dcterms:created xsi:type="dcterms:W3CDTF">2013-05-02T21:12:35Z</dcterms:created>
  <dcterms:modified xsi:type="dcterms:W3CDTF">2019-11-19T16:50:35Z</dcterms:modified>
</cp:coreProperties>
</file>