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.jones\Desktop\"/>
    </mc:Choice>
  </mc:AlternateContent>
  <bookViews>
    <workbookView xWindow="0" yWindow="0" windowWidth="20490" windowHeight="7755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<sst xmlns="http://schemas.openxmlformats.org/spreadsheetml/2006/main" count="464" uniqueCount="142">
  <si>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</si>
  <si>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</si>
  <si>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</si>
  <si>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</si>
  <si>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</si>
  <si>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</si>
  <si>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</si>
  <si>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</si>
  <si>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</si>
  <si>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</si>
  <si>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</si>
  <si>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</si>
  <si>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</si>
  <si>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</si>
  <si>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</si>
  <si>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</si>
  <si>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</si>
  <si>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</si>
  <si>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</si>
  <si>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</si>
  <si>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</si>
  <si>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</si>
  <si>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</si>
  <si>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</si>
  <si>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</si>
  <si>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</si>
  <si>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</si>
  <si>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</si>
  <si>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</si>
  <si>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</si>
  <si>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</si>
  <si>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</si>
  <si>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</si>
  <si>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</si>
  <si>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</si>
  <si>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</si>
  <si>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</si>
  <si>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</si>
  <si>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</si>
  <si>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</si>
  <si>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</si>
  <si>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</si>
  <si>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</si>
  <si>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</si>
  <si>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</si>
  <si>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</si>
  <si>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</si>
  <si>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</si>
  <si>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</si>
  <si>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</si>
  <si>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</si>
  <si>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</si>
  <si>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</si>
  <si>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</si>
  <si>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</si>
  <si>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</si>
  <si>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</si>
  <si>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</si>
  <si>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</si>
  <si>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</si>
  <si>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</si>
  <si>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</si>
  <si>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</si>
  <si>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</si>
  <si>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</si>
  <si>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</si>
  <si>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</si>
  <si>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</si>
  <si>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</si>
  <si>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</si>
  <si>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</si>
  <si>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</si>
  <si>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</si>
  <si>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</si>
  <si>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</si>
  <si>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</si>
  <si>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</si>
  <si>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</si>
  <si>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</si>
  <si>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</si>
  <si>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</si>
  <si>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</si>
  <si>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</si>
  <si>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</si>
  <si>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</si>
  <si>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</si>
  <si>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</si>
  <si>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</si>
  <si>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</si>
  <si>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</si>
  <si>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</si>
  <si>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</si>
  <si>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</si>
  <si>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</si>
  <si>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</si>
  <si>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</si>
  <si>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</si>
  <si>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</si>
  <si>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</si>
  <si>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</si>
  <si>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</si>
  <si>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</si>
  <si>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</si>
  <si>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</si>
  <si>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</si>
  <si>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</si>
  <si>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ABC School District
District Code: xxxx
Adopted OR Revised Budget
Adopted: xxx xx, 2017
Budgeted Pupil Count: xx,xxx.x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</si>
  <si>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</si>
  <si>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</si>
  <si>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</si>
  <si>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</si>
  <si>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</si>
  <si>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</si>
  <si>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</si>
  <si>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</si>
  <si>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</si>
  <si>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</si>
  <si>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</si>
  <si>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</si>
  <si>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</si>
  <si>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</si>
  <si>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</si>
  <si>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</si>
  <si>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</si>
  <si>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</si>
  <si>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</si>
  <si>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</si>
  <si>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</si>
  <si>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</si>
  <si>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</si>
  <si>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</si>
  <si>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</si>
  <si>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</si>
  <si>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</si>
  <si>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</si>
  <si>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</si>
  <si>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</si>
  <si>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</si>
  <si>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</si>
  <si>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</si>
  <si>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FY2018-2019 SUMMARY BUDGET</t>
  </si>
  <si>
    <t>Total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</si>
</sst>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C3" sqref="C3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29" width="18.6640625" style="2" customWidth="1"/>
    <col min="30" max="16384" width="9.33203125" style="4"/>
  </cols>
  <sheetData>
    <row r="1" spans="1:29" ht="13.5" thickBot="1" x14ac:dyDescent="0.25">
      <c r="A1" s="11" t="s">
        <v>140</v>
      </c>
      <c r="O1" s="3"/>
    </row>
    <row r="2" spans="1:29" s="5" customFormat="1" ht="102.75" thickBot="1" x14ac:dyDescent="0.25">
      <c r="A2" s="46" t="s">
        <v>106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5.5" x14ac:dyDescent="0.2">
      <c r="A3" s="15" t="s">
        <v>132</v>
      </c>
      <c r="B3" s="6"/>
      <c r="C3" s="24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0</v>
      </c>
    </row>
    <row r="4" spans="1:29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">
      <c r="A5" s="15" t="s">
        <v>133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">
      <c r="A6" s="17" t="s">
        <v>21</v>
      </c>
      <c r="B6" s="22" t="s">
        <v>22</v>
      </c>
      <c r="C6" s="24">
        <v>965957</v>
      </c>
      <c r="D6" s="25">
        <v>0</v>
      </c>
      <c r="E6" s="25">
        <v>35160</v>
      </c>
      <c r="F6" s="25">
        <v>0</v>
      </c>
      <c r="G6" s="25">
        <v>33813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194440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11800</v>
      </c>
      <c r="Z6" s="25">
        <v>125025</v>
      </c>
      <c r="AA6" s="25">
        <v>0</v>
      </c>
      <c r="AB6" s="25">
        <v>0</v>
      </c>
      <c r="AC6" s="26">
        <f>C6+D6+E6+F6+M6+G6+H6+I6+J6+K6+L6+N6+P6+Q6+R6+S6+T6+U6+V6+W6+X6+Y6+Z6+AB6+AA6+O6</f>
        <v>1366195</v>
      </c>
    </row>
    <row r="7" spans="1:29" s="7" customFormat="1" x14ac:dyDescent="0.2">
      <c r="A7" s="17" t="s">
        <v>23</v>
      </c>
      <c r="B7" s="22" t="s">
        <v>24</v>
      </c>
      <c r="C7" s="24">
        <v>210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210</v>
      </c>
    </row>
    <row r="8" spans="1:29" s="7" customFormat="1" x14ac:dyDescent="0.2">
      <c r="A8" s="17" t="s">
        <v>25</v>
      </c>
      <c r="B8" s="22" t="s">
        <v>26</v>
      </c>
      <c r="C8" s="24">
        <v>2138293</v>
      </c>
      <c r="D8" s="25">
        <v>0</v>
      </c>
      <c r="E8" s="25">
        <v>0</v>
      </c>
      <c r="F8" s="25">
        <v>0</v>
      </c>
      <c r="G8" s="25">
        <v>2320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2140613</v>
      </c>
    </row>
    <row r="9" spans="1:29" s="7" customFormat="1" x14ac:dyDescent="0.2">
      <c r="A9" s="17" t="s">
        <v>27</v>
      </c>
      <c r="B9" s="22" t="s">
        <v>28</v>
      </c>
      <c r="C9" s="24">
        <v>136101</v>
      </c>
      <c r="D9" s="25">
        <v>0</v>
      </c>
      <c r="E9" s="25">
        <v>0</v>
      </c>
      <c r="F9" s="25">
        <v>0</v>
      </c>
      <c r="G9" s="25">
        <v>61278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197379</v>
      </c>
    </row>
    <row r="10" spans="1:29" s="7" customFormat="1" x14ac:dyDescent="0.2">
      <c r="A10" s="47" t="s">
        <v>122</v>
      </c>
      <c r="B10" s="48"/>
      <c r="C10" s="49">
        <f t="shared" ref="C10:AB10" si="0">SUM(C6:C9)</f>
        <v>3240561</v>
      </c>
      <c r="D10" s="50">
        <f t="shared" si="0"/>
        <v>0</v>
      </c>
      <c r="E10" s="50">
        <f t="shared" si="0"/>
        <v>35160</v>
      </c>
      <c r="F10" s="50">
        <f t="shared" si="0"/>
        <v>0</v>
      </c>
      <c r="G10" s="50">
        <f t="shared" si="0"/>
        <v>97411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194440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11800</v>
      </c>
      <c r="Z10" s="50">
        <f t="shared" si="0"/>
        <v>125025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3704397</v>
      </c>
    </row>
    <row r="11" spans="1:29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5.5" x14ac:dyDescent="0.2">
      <c r="A12" s="47" t="s">
        <v>123</v>
      </c>
      <c r="B12" s="48"/>
      <c r="C12" s="49">
        <f t="shared" ref="C12:AB12" si="1">C3+C10</f>
        <v>3240561</v>
      </c>
      <c r="D12" s="50">
        <f t="shared" si="1"/>
        <v>0</v>
      </c>
      <c r="E12" s="50">
        <f t="shared" si="1"/>
        <v>35160</v>
      </c>
      <c r="F12" s="50">
        <f t="shared" si="1"/>
        <v>0</v>
      </c>
      <c r="G12" s="50">
        <f t="shared" si="1"/>
        <v>97411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194440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11800</v>
      </c>
      <c r="Z12" s="50">
        <f t="shared" si="1"/>
        <v>125025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3704397</v>
      </c>
    </row>
    <row r="13" spans="1:29" s="7" customFormat="1" ht="1.9" customHeight="1" x14ac:dyDescent="0.2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5.5" x14ac:dyDescent="0.2">
      <c r="A14" s="18" t="s">
        <v>124</v>
      </c>
      <c r="B14" s="22" t="s">
        <v>30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0</v>
      </c>
    </row>
    <row r="15" spans="1:29" s="7" customFormat="1" x14ac:dyDescent="0.2">
      <c r="A15" s="18" t="s">
        <v>129</v>
      </c>
      <c r="B15" s="22" t="s">
        <v>31</v>
      </c>
      <c r="C15" s="24">
        <v>0</v>
      </c>
      <c r="D15" s="25">
        <v>0</v>
      </c>
      <c r="E15" s="25">
        <v>58000</v>
      </c>
      <c r="F15" s="25">
        <v>0</v>
      </c>
      <c r="G15" s="25">
        <v>20000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78000</v>
      </c>
    </row>
    <row r="16" spans="1:29" s="7" customFormat="1" ht="38.25" x14ac:dyDescent="0.2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8.25" x14ac:dyDescent="0.2">
      <c r="A18" s="47" t="s">
        <v>131</v>
      </c>
      <c r="B18" s="48"/>
      <c r="C18" s="49">
        <f t="shared" ref="C18:AB18" si="2">C12+C14+C15+C16</f>
        <v>3240561</v>
      </c>
      <c r="D18" s="50">
        <f t="shared" si="2"/>
        <v>0</v>
      </c>
      <c r="E18" s="50">
        <f t="shared" si="2"/>
        <v>93160</v>
      </c>
      <c r="F18" s="50">
        <f t="shared" si="2"/>
        <v>0</v>
      </c>
      <c r="G18" s="50">
        <f t="shared" si="2"/>
        <v>117411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194440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11800</v>
      </c>
      <c r="Z18" s="50">
        <f t="shared" si="2"/>
        <v>125025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3782397</v>
      </c>
    </row>
    <row r="19" spans="1:29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">
      <c r="A20" s="15" t="s">
        <v>130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">
      <c r="A22" s="17" t="s">
        <v>84</v>
      </c>
      <c r="B22" s="22" t="s">
        <v>35</v>
      </c>
      <c r="C22" s="24">
        <v>990933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990933</v>
      </c>
    </row>
    <row r="23" spans="1:29" s="7" customFormat="1" x14ac:dyDescent="0.2">
      <c r="A23" s="17" t="s">
        <v>85</v>
      </c>
      <c r="B23" s="22" t="s">
        <v>36</v>
      </c>
      <c r="C23" s="24">
        <v>374666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374666</v>
      </c>
    </row>
    <row r="24" spans="1:29" s="7" customFormat="1" ht="25.5" x14ac:dyDescent="0.2">
      <c r="A24" s="17" t="s">
        <v>86</v>
      </c>
      <c r="B24" s="22" t="s">
        <v>37</v>
      </c>
      <c r="C24" s="24">
        <v>200375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200375</v>
      </c>
    </row>
    <row r="25" spans="1:29" s="7" customFormat="1" x14ac:dyDescent="0.2">
      <c r="A25" s="17" t="s">
        <v>87</v>
      </c>
      <c r="B25" s="22" t="s">
        <v>38</v>
      </c>
      <c r="C25" s="24">
        <v>116500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116500</v>
      </c>
    </row>
    <row r="26" spans="1:29" s="7" customFormat="1" x14ac:dyDescent="0.2">
      <c r="A26" s="17" t="s">
        <v>88</v>
      </c>
      <c r="B26" s="22" t="s">
        <v>39</v>
      </c>
      <c r="C26" s="24">
        <v>4850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4850</v>
      </c>
    </row>
    <row r="27" spans="1:29" s="7" customFormat="1" x14ac:dyDescent="0.2">
      <c r="A27" s="17" t="s">
        <v>89</v>
      </c>
      <c r="B27" s="22" t="s">
        <v>40</v>
      </c>
      <c r="C27" s="24">
        <v>191725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165025</v>
      </c>
      <c r="AA27" s="25">
        <v>0</v>
      </c>
      <c r="AB27" s="25">
        <v>0</v>
      </c>
      <c r="AC27" s="26">
        <f t="shared" si="3"/>
        <v>356750</v>
      </c>
    </row>
    <row r="28" spans="1:29" s="7" customFormat="1" x14ac:dyDescent="0.2">
      <c r="A28" s="52" t="s">
        <v>107</v>
      </c>
      <c r="B28" s="48"/>
      <c r="C28" s="49">
        <f t="shared" ref="C28:AB28" si="4">SUM(C22:C27)</f>
        <v>1879049</v>
      </c>
      <c r="D28" s="50">
        <f t="shared" si="4"/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165025</v>
      </c>
      <c r="AA28" s="50">
        <f t="shared" si="4"/>
        <v>0</v>
      </c>
      <c r="AB28" s="50">
        <f t="shared" si="4"/>
        <v>0</v>
      </c>
      <c r="AC28" s="51">
        <f t="shared" si="3"/>
        <v>2044074</v>
      </c>
    </row>
    <row r="29" spans="1:29" s="7" customFormat="1" x14ac:dyDescent="0.2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">
      <c r="A31" s="17" t="s">
        <v>84</v>
      </c>
      <c r="B31" s="22" t="s">
        <v>35</v>
      </c>
      <c r="C31" s="37">
        <v>95147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95147</v>
      </c>
    </row>
    <row r="32" spans="1:29" s="7" customFormat="1" x14ac:dyDescent="0.2">
      <c r="A32" s="17" t="s">
        <v>85</v>
      </c>
      <c r="B32" s="22" t="s">
        <v>36</v>
      </c>
      <c r="C32" s="37">
        <v>36157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36157</v>
      </c>
    </row>
    <row r="33" spans="1:29" s="7" customFormat="1" ht="25.5" x14ac:dyDescent="0.2">
      <c r="A33" s="17" t="s">
        <v>86</v>
      </c>
      <c r="B33" s="22" t="s">
        <v>37</v>
      </c>
      <c r="C33" s="37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0</v>
      </c>
    </row>
    <row r="34" spans="1:29" s="7" customFormat="1" x14ac:dyDescent="0.2">
      <c r="A34" s="17" t="s">
        <v>87</v>
      </c>
      <c r="B34" s="22" t="s">
        <v>38</v>
      </c>
      <c r="C34" s="37">
        <v>600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600</v>
      </c>
    </row>
    <row r="35" spans="1:29" s="7" customFormat="1" x14ac:dyDescent="0.2">
      <c r="A35" s="17" t="s">
        <v>88</v>
      </c>
      <c r="B35" s="22" t="s">
        <v>39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">
      <c r="A36" s="17" t="s">
        <v>89</v>
      </c>
      <c r="B36" s="22" t="s">
        <v>40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0</v>
      </c>
    </row>
    <row r="37" spans="1:29" s="7" customFormat="1" x14ac:dyDescent="0.2">
      <c r="A37" s="52" t="s">
        <v>108</v>
      </c>
      <c r="B37" s="48"/>
      <c r="C37" s="49">
        <f t="shared" ref="C37:AB37" si="6">SUM(C31:C36)</f>
        <v>131904</v>
      </c>
      <c r="D37" s="50">
        <f t="shared" si="6"/>
        <v>0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131904</v>
      </c>
    </row>
    <row r="38" spans="1:29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">
      <c r="A40" s="17" t="s">
        <v>84</v>
      </c>
      <c r="B40" s="22" t="s">
        <v>35</v>
      </c>
      <c r="C40" s="37">
        <v>22062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22062</v>
      </c>
    </row>
    <row r="41" spans="1:29" s="7" customFormat="1" x14ac:dyDescent="0.2">
      <c r="A41" s="17" t="s">
        <v>85</v>
      </c>
      <c r="B41" s="22" t="s">
        <v>36</v>
      </c>
      <c r="C41" s="37">
        <v>8384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8384</v>
      </c>
    </row>
    <row r="42" spans="1:29" s="7" customFormat="1" ht="25.5" x14ac:dyDescent="0.2">
      <c r="A42" s="17" t="s">
        <v>86</v>
      </c>
      <c r="B42" s="22" t="s">
        <v>37</v>
      </c>
      <c r="C42" s="37">
        <v>9350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9350</v>
      </c>
    </row>
    <row r="43" spans="1:29" s="7" customFormat="1" x14ac:dyDescent="0.2">
      <c r="A43" s="17" t="s">
        <v>87</v>
      </c>
      <c r="B43" s="22" t="s">
        <v>38</v>
      </c>
      <c r="C43" s="37">
        <v>3550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3550</v>
      </c>
    </row>
    <row r="44" spans="1:29" s="7" customFormat="1" x14ac:dyDescent="0.2">
      <c r="A44" s="17" t="s">
        <v>88</v>
      </c>
      <c r="B44" s="22" t="s">
        <v>39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0</v>
      </c>
    </row>
    <row r="45" spans="1:29" s="7" customFormat="1" x14ac:dyDescent="0.2">
      <c r="A45" s="17" t="s">
        <v>89</v>
      </c>
      <c r="B45" s="22" t="s">
        <v>40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0</v>
      </c>
    </row>
    <row r="46" spans="1:29" s="7" customFormat="1" x14ac:dyDescent="0.2">
      <c r="A46" s="52" t="s">
        <v>109</v>
      </c>
      <c r="B46" s="48"/>
      <c r="C46" s="49">
        <f t="shared" ref="C46:AB46" si="8">SUM(C40:C45)</f>
        <v>43346</v>
      </c>
      <c r="D46" s="50">
        <f t="shared" si="8"/>
        <v>0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43346</v>
      </c>
    </row>
    <row r="47" spans="1:29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5.5" x14ac:dyDescent="0.2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">
      <c r="A49" s="17" t="s">
        <v>84</v>
      </c>
      <c r="B49" s="22" t="s">
        <v>35</v>
      </c>
      <c r="C49" s="24">
        <v>90000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90000</v>
      </c>
    </row>
    <row r="50" spans="1:29" s="7" customFormat="1" x14ac:dyDescent="0.2">
      <c r="A50" s="17" t="s">
        <v>85</v>
      </c>
      <c r="B50" s="22" t="s">
        <v>36</v>
      </c>
      <c r="C50" s="24">
        <v>23200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23200</v>
      </c>
    </row>
    <row r="51" spans="1:29" s="7" customFormat="1" ht="25.5" x14ac:dyDescent="0.2">
      <c r="A51" s="17" t="s">
        <v>86</v>
      </c>
      <c r="B51" s="22" t="s">
        <v>37</v>
      </c>
      <c r="C51" s="24">
        <v>36500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36500</v>
      </c>
    </row>
    <row r="52" spans="1:29" s="7" customFormat="1" x14ac:dyDescent="0.2">
      <c r="A52" s="17" t="s">
        <v>87</v>
      </c>
      <c r="B52" s="22" t="s">
        <v>38</v>
      </c>
      <c r="C52" s="24">
        <v>2250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2250</v>
      </c>
    </row>
    <row r="53" spans="1:29" s="7" customFormat="1" x14ac:dyDescent="0.2">
      <c r="A53" s="17" t="s">
        <v>88</v>
      </c>
      <c r="B53" s="22" t="s">
        <v>39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0</v>
      </c>
    </row>
    <row r="54" spans="1:29" s="7" customFormat="1" x14ac:dyDescent="0.2">
      <c r="A54" s="17" t="s">
        <v>89</v>
      </c>
      <c r="B54" s="22" t="s">
        <v>40</v>
      </c>
      <c r="C54" s="24">
        <v>5200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5200</v>
      </c>
    </row>
    <row r="55" spans="1:29" s="7" customFormat="1" x14ac:dyDescent="0.2">
      <c r="A55" s="52" t="s">
        <v>110</v>
      </c>
      <c r="B55" s="48"/>
      <c r="C55" s="49">
        <f t="shared" ref="C55:AB55" si="10">SUM(C49:C54)</f>
        <v>157150</v>
      </c>
      <c r="D55" s="50">
        <f t="shared" si="10"/>
        <v>0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157150</v>
      </c>
    </row>
    <row r="56" spans="1:29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">
      <c r="A58" s="17" t="s">
        <v>84</v>
      </c>
      <c r="B58" s="22" t="s">
        <v>35</v>
      </c>
      <c r="C58" s="24">
        <v>60392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60392</v>
      </c>
    </row>
    <row r="59" spans="1:29" s="7" customFormat="1" x14ac:dyDescent="0.2">
      <c r="A59" s="17" t="s">
        <v>85</v>
      </c>
      <c r="B59" s="22" t="s">
        <v>36</v>
      </c>
      <c r="C59" s="24">
        <v>20000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20000</v>
      </c>
    </row>
    <row r="60" spans="1:29" s="7" customFormat="1" ht="25.5" x14ac:dyDescent="0.2">
      <c r="A60" s="17" t="s">
        <v>86</v>
      </c>
      <c r="B60" s="22" t="s">
        <v>37</v>
      </c>
      <c r="C60" s="24">
        <v>3100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f t="shared" si="11"/>
        <v>3100</v>
      </c>
    </row>
    <row r="61" spans="1:29" s="7" customFormat="1" x14ac:dyDescent="0.2">
      <c r="A61" s="17" t="s">
        <v>87</v>
      </c>
      <c r="B61" s="22" t="s">
        <v>38</v>
      </c>
      <c r="C61" s="24">
        <v>300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300</v>
      </c>
    </row>
    <row r="62" spans="1:29" s="7" customFormat="1" x14ac:dyDescent="0.2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">
      <c r="A63" s="17" t="s">
        <v>89</v>
      </c>
      <c r="B63" s="22" t="s">
        <v>40</v>
      </c>
      <c r="C63" s="24">
        <v>600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600</v>
      </c>
    </row>
    <row r="64" spans="1:29" s="7" customFormat="1" x14ac:dyDescent="0.2">
      <c r="A64" s="52" t="s">
        <v>110</v>
      </c>
      <c r="B64" s="48"/>
      <c r="C64" s="49">
        <f t="shared" ref="C64:AB64" si="12">SUM(C58:C63)</f>
        <v>84392</v>
      </c>
      <c r="D64" s="50">
        <f t="shared" si="12"/>
        <v>0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84392</v>
      </c>
    </row>
    <row r="65" spans="1:29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5.5" x14ac:dyDescent="0.2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">
      <c r="A67" s="17" t="s">
        <v>84</v>
      </c>
      <c r="B67" s="22" t="s">
        <v>35</v>
      </c>
      <c r="C67" s="24">
        <v>43584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43584</v>
      </c>
    </row>
    <row r="68" spans="1:29" s="7" customFormat="1" x14ac:dyDescent="0.2">
      <c r="A68" s="17" t="s">
        <v>85</v>
      </c>
      <c r="B68" s="22" t="s">
        <v>36</v>
      </c>
      <c r="C68" s="24">
        <v>19556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19556</v>
      </c>
    </row>
    <row r="69" spans="1:29" s="7" customFormat="1" ht="25.5" x14ac:dyDescent="0.2">
      <c r="A69" s="17" t="s">
        <v>86</v>
      </c>
      <c r="B69" s="22" t="s">
        <v>37</v>
      </c>
      <c r="C69" s="24">
        <v>500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500</v>
      </c>
    </row>
    <row r="70" spans="1:29" s="7" customFormat="1" x14ac:dyDescent="0.2">
      <c r="A70" s="17" t="s">
        <v>87</v>
      </c>
      <c r="B70" s="22" t="s">
        <v>38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0</v>
      </c>
    </row>
    <row r="71" spans="1:29" s="7" customFormat="1" x14ac:dyDescent="0.2">
      <c r="A71" s="17" t="s">
        <v>88</v>
      </c>
      <c r="B71" s="22" t="s">
        <v>39</v>
      </c>
      <c r="C71" s="24">
        <v>47250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47250</v>
      </c>
    </row>
    <row r="72" spans="1:29" s="7" customFormat="1" x14ac:dyDescent="0.2">
      <c r="A72" s="17" t="s">
        <v>89</v>
      </c>
      <c r="B72" s="22" t="s">
        <v>40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0</v>
      </c>
    </row>
    <row r="73" spans="1:29" s="7" customFormat="1" x14ac:dyDescent="0.2">
      <c r="A73" s="52" t="s">
        <v>121</v>
      </c>
      <c r="B73" s="48"/>
      <c r="C73" s="49">
        <f t="shared" ref="C73:AB73" si="14">SUM(C67:C72)</f>
        <v>110890</v>
      </c>
      <c r="D73" s="50">
        <f t="shared" si="14"/>
        <v>0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110890</v>
      </c>
    </row>
    <row r="74" spans="1:29" s="7" customFormat="1" ht="25.5" x14ac:dyDescent="0.2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">
      <c r="A75" s="17" t="s">
        <v>84</v>
      </c>
      <c r="B75" s="22" t="s">
        <v>35</v>
      </c>
      <c r="C75" s="24">
        <v>87387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87387</v>
      </c>
    </row>
    <row r="76" spans="1:29" s="7" customFormat="1" x14ac:dyDescent="0.2">
      <c r="A76" s="17" t="s">
        <v>85</v>
      </c>
      <c r="B76" s="22" t="s">
        <v>36</v>
      </c>
      <c r="C76" s="24">
        <v>34707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34707</v>
      </c>
    </row>
    <row r="77" spans="1:29" s="7" customFormat="1" ht="25.5" x14ac:dyDescent="0.2">
      <c r="A77" s="17" t="s">
        <v>86</v>
      </c>
      <c r="B77" s="22" t="s">
        <v>37</v>
      </c>
      <c r="C77" s="24">
        <v>85500</v>
      </c>
      <c r="D77" s="25">
        <v>0</v>
      </c>
      <c r="E77" s="25">
        <v>46000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131500</v>
      </c>
    </row>
    <row r="78" spans="1:29" s="7" customFormat="1" x14ac:dyDescent="0.2">
      <c r="A78" s="17" t="s">
        <v>87</v>
      </c>
      <c r="B78" s="22" t="s">
        <v>38</v>
      </c>
      <c r="C78" s="24">
        <v>127000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127000</v>
      </c>
    </row>
    <row r="79" spans="1:29" s="7" customFormat="1" x14ac:dyDescent="0.2">
      <c r="A79" s="17" t="s">
        <v>88</v>
      </c>
      <c r="B79" s="22" t="s">
        <v>39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0</v>
      </c>
    </row>
    <row r="80" spans="1:29" s="7" customFormat="1" x14ac:dyDescent="0.2">
      <c r="A80" s="17" t="s">
        <v>89</v>
      </c>
      <c r="B80" s="22" t="s">
        <v>40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0</v>
      </c>
    </row>
    <row r="81" spans="1:29" s="7" customFormat="1" x14ac:dyDescent="0.2">
      <c r="A81" s="52" t="s">
        <v>111</v>
      </c>
      <c r="B81" s="48"/>
      <c r="C81" s="49">
        <f t="shared" ref="C81:AB81" si="16">SUM(C75:C80)</f>
        <v>334594</v>
      </c>
      <c r="D81" s="50">
        <f t="shared" si="16"/>
        <v>0</v>
      </c>
      <c r="E81" s="50">
        <f t="shared" si="16"/>
        <v>46000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380594</v>
      </c>
    </row>
    <row r="82" spans="1:29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">
      <c r="A84" s="17" t="s">
        <v>84</v>
      </c>
      <c r="B84" s="22" t="s">
        <v>35</v>
      </c>
      <c r="C84" s="24">
        <v>68793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68793</v>
      </c>
    </row>
    <row r="85" spans="1:29" s="7" customFormat="1" x14ac:dyDescent="0.2">
      <c r="A85" s="17" t="s">
        <v>85</v>
      </c>
      <c r="B85" s="22" t="s">
        <v>36</v>
      </c>
      <c r="C85" s="24">
        <v>28738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28738</v>
      </c>
    </row>
    <row r="86" spans="1:29" s="7" customFormat="1" ht="25.5" x14ac:dyDescent="0.2">
      <c r="A86" s="17" t="s">
        <v>86</v>
      </c>
      <c r="B86" s="22" t="s">
        <v>37</v>
      </c>
      <c r="C86" s="24">
        <v>30350</v>
      </c>
      <c r="D86" s="25">
        <v>0</v>
      </c>
      <c r="E86" s="25">
        <v>7000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37350</v>
      </c>
    </row>
    <row r="87" spans="1:29" s="7" customFormat="1" x14ac:dyDescent="0.2">
      <c r="A87" s="17" t="s">
        <v>87</v>
      </c>
      <c r="B87" s="22" t="s">
        <v>38</v>
      </c>
      <c r="C87" s="24">
        <v>42000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42000</v>
      </c>
    </row>
    <row r="88" spans="1:29" s="7" customFormat="1" x14ac:dyDescent="0.2">
      <c r="A88" s="17" t="s">
        <v>88</v>
      </c>
      <c r="B88" s="22" t="s">
        <v>39</v>
      </c>
      <c r="C88" s="24">
        <v>30000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30000</v>
      </c>
    </row>
    <row r="89" spans="1:29" s="7" customFormat="1" x14ac:dyDescent="0.2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">
      <c r="A90" s="52" t="s">
        <v>112</v>
      </c>
      <c r="B90" s="48"/>
      <c r="C90" s="49">
        <f t="shared" ref="C90:AB90" si="18">SUM(C84:C89)</f>
        <v>199881</v>
      </c>
      <c r="D90" s="50">
        <f t="shared" si="18"/>
        <v>0</v>
      </c>
      <c r="E90" s="50">
        <f t="shared" si="18"/>
        <v>7000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206881</v>
      </c>
    </row>
    <row r="91" spans="1:29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5.5" x14ac:dyDescent="0.2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">
      <c r="A93" s="17" t="s">
        <v>84</v>
      </c>
      <c r="B93" s="22" t="s">
        <v>35</v>
      </c>
      <c r="C93" s="24">
        <v>55561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55561</v>
      </c>
    </row>
    <row r="94" spans="1:29" s="7" customFormat="1" x14ac:dyDescent="0.2">
      <c r="A94" s="17" t="s">
        <v>85</v>
      </c>
      <c r="B94" s="22" t="s">
        <v>36</v>
      </c>
      <c r="C94" s="24">
        <v>22106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22106</v>
      </c>
    </row>
    <row r="95" spans="1:29" s="7" customFormat="1" ht="25.5" x14ac:dyDescent="0.2">
      <c r="A95" s="17" t="s">
        <v>86</v>
      </c>
      <c r="B95" s="22" t="s">
        <v>37</v>
      </c>
      <c r="C95" s="24">
        <v>3550</v>
      </c>
      <c r="D95" s="25">
        <v>0</v>
      </c>
      <c r="E95" s="25">
        <v>1500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5050</v>
      </c>
    </row>
    <row r="96" spans="1:29" s="7" customFormat="1" x14ac:dyDescent="0.2">
      <c r="A96" s="17" t="s">
        <v>87</v>
      </c>
      <c r="B96" s="22" t="s">
        <v>38</v>
      </c>
      <c r="C96" s="24">
        <v>3900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3900</v>
      </c>
    </row>
    <row r="97" spans="1:29" s="7" customFormat="1" x14ac:dyDescent="0.2">
      <c r="A97" s="17" t="s">
        <v>88</v>
      </c>
      <c r="B97" s="22" t="s">
        <v>39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0</v>
      </c>
    </row>
    <row r="98" spans="1:29" s="7" customFormat="1" x14ac:dyDescent="0.2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">
      <c r="A99" s="52" t="s">
        <v>113</v>
      </c>
      <c r="B99" s="48"/>
      <c r="C99" s="49">
        <f t="shared" ref="C99:AB99" si="20">SUM(C93:C98)</f>
        <v>85117</v>
      </c>
      <c r="D99" s="50">
        <f t="shared" si="20"/>
        <v>0</v>
      </c>
      <c r="E99" s="50">
        <f t="shared" si="20"/>
        <v>1500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86617</v>
      </c>
    </row>
    <row r="100" spans="1:29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">
      <c r="A102" s="17" t="s">
        <v>84</v>
      </c>
      <c r="B102" s="22" t="s">
        <v>35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0</v>
      </c>
    </row>
    <row r="103" spans="1:29" s="7" customFormat="1" x14ac:dyDescent="0.2">
      <c r="A103" s="17" t="s">
        <v>85</v>
      </c>
      <c r="B103" s="22" t="s">
        <v>36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0</v>
      </c>
    </row>
    <row r="104" spans="1:29" s="7" customFormat="1" ht="25.5" x14ac:dyDescent="0.2">
      <c r="A104" s="17" t="s">
        <v>86</v>
      </c>
      <c r="B104" s="22" t="s">
        <v>37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0</v>
      </c>
    </row>
    <row r="105" spans="1:29" s="7" customFormat="1" x14ac:dyDescent="0.2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21"/>
        <v>0</v>
      </c>
    </row>
    <row r="108" spans="1:29" s="7" customFormat="1" x14ac:dyDescent="0.2">
      <c r="A108" s="52" t="s">
        <v>114</v>
      </c>
      <c r="B108" s="48"/>
      <c r="C108" s="49">
        <f t="shared" ref="C108:AB108" si="22">SUM(C102:C107)</f>
        <v>0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0</v>
      </c>
      <c r="AA108" s="50">
        <f t="shared" si="22"/>
        <v>0</v>
      </c>
      <c r="AB108" s="50">
        <f t="shared" si="22"/>
        <v>0</v>
      </c>
      <c r="AC108" s="51">
        <f t="shared" si="21"/>
        <v>0</v>
      </c>
    </row>
    <row r="109" spans="1:29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x14ac:dyDescent="0.2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">
      <c r="A111" s="17" t="s">
        <v>84</v>
      </c>
      <c r="B111" s="22" t="s">
        <v>35</v>
      </c>
      <c r="C111" s="24">
        <v>37200</v>
      </c>
      <c r="D111" s="25">
        <v>0</v>
      </c>
      <c r="E111" s="25">
        <v>0</v>
      </c>
      <c r="F111" s="25">
        <v>0</v>
      </c>
      <c r="G111" s="25">
        <v>37200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74400</v>
      </c>
    </row>
    <row r="112" spans="1:29" s="7" customFormat="1" x14ac:dyDescent="0.2">
      <c r="A112" s="17" t="s">
        <v>85</v>
      </c>
      <c r="B112" s="22" t="s">
        <v>36</v>
      </c>
      <c r="C112" s="24">
        <v>16136</v>
      </c>
      <c r="D112" s="25">
        <v>0</v>
      </c>
      <c r="E112" s="25">
        <v>0</v>
      </c>
      <c r="F112" s="25">
        <v>0</v>
      </c>
      <c r="G112" s="25">
        <v>16136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32272</v>
      </c>
    </row>
    <row r="113" spans="1:29" s="7" customFormat="1" ht="25.5" x14ac:dyDescent="0.2">
      <c r="A113" s="17" t="s">
        <v>86</v>
      </c>
      <c r="B113" s="22" t="s">
        <v>37</v>
      </c>
      <c r="C113" s="24">
        <v>1100</v>
      </c>
      <c r="D113" s="25">
        <v>0</v>
      </c>
      <c r="E113" s="25">
        <v>0</v>
      </c>
      <c r="F113" s="25">
        <v>0</v>
      </c>
      <c r="G113" s="25">
        <v>1100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2200</v>
      </c>
    </row>
    <row r="114" spans="1:29" s="7" customFormat="1" x14ac:dyDescent="0.2">
      <c r="A114" s="17" t="s">
        <v>87</v>
      </c>
      <c r="B114" s="22" t="s">
        <v>38</v>
      </c>
      <c r="C114" s="24">
        <v>43557</v>
      </c>
      <c r="D114" s="25">
        <v>0</v>
      </c>
      <c r="E114" s="25">
        <v>0</v>
      </c>
      <c r="F114" s="25">
        <v>0</v>
      </c>
      <c r="G114" s="25">
        <v>43557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87114</v>
      </c>
    </row>
    <row r="115" spans="1:29" s="7" customFormat="1" x14ac:dyDescent="0.2">
      <c r="A115" s="17" t="s">
        <v>88</v>
      </c>
      <c r="B115" s="22" t="s">
        <v>39</v>
      </c>
      <c r="C115" s="24">
        <v>2000</v>
      </c>
      <c r="D115" s="25">
        <v>0</v>
      </c>
      <c r="E115" s="25">
        <v>0</v>
      </c>
      <c r="F115" s="25">
        <v>0</v>
      </c>
      <c r="G115" s="25">
        <v>2000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4000</v>
      </c>
    </row>
    <row r="116" spans="1:29" s="7" customFormat="1" x14ac:dyDescent="0.2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0</v>
      </c>
    </row>
    <row r="117" spans="1:29" s="7" customFormat="1" x14ac:dyDescent="0.2">
      <c r="A117" s="52" t="s">
        <v>114</v>
      </c>
      <c r="B117" s="48"/>
      <c r="C117" s="49">
        <f t="shared" ref="C117:AB117" si="24">SUM(C111:C116)</f>
        <v>99993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99993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199986</v>
      </c>
    </row>
    <row r="118" spans="1:29" s="7" customFormat="1" x14ac:dyDescent="0.2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5.5" x14ac:dyDescent="0.2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">
      <c r="A125" s="52" t="s">
        <v>115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5.5" x14ac:dyDescent="0.2">
      <c r="A130" s="17" t="s">
        <v>86</v>
      </c>
      <c r="B130" s="22" t="s">
        <v>37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0</v>
      </c>
    </row>
    <row r="131" spans="1:29" s="7" customFormat="1" x14ac:dyDescent="0.2">
      <c r="A131" s="17" t="s">
        <v>87</v>
      </c>
      <c r="B131" s="22" t="s">
        <v>38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0</v>
      </c>
    </row>
    <row r="132" spans="1:29" s="7" customFormat="1" x14ac:dyDescent="0.2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">
      <c r="A134" s="52" t="s">
        <v>116</v>
      </c>
      <c r="B134" s="48"/>
      <c r="C134" s="49">
        <f t="shared" ref="C134:AB134" si="28">SUM(C128:C133)</f>
        <v>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0</v>
      </c>
    </row>
    <row r="135" spans="1:29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5.5" x14ac:dyDescent="0.2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">
      <c r="A143" s="52" t="s">
        <v>117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">
      <c r="A145" s="52" t="s">
        <v>118</v>
      </c>
      <c r="B145" s="48"/>
      <c r="C145" s="49">
        <f t="shared" ref="C145:AB145" si="31">SUM(C134+C125+C117+C108+C99+C90+C81+C73+C64+C55+C46+C37+C143)</f>
        <v>1247267</v>
      </c>
      <c r="D145" s="50">
        <f t="shared" si="31"/>
        <v>0</v>
      </c>
      <c r="E145" s="50">
        <f t="shared" si="31"/>
        <v>54500</v>
      </c>
      <c r="F145" s="50">
        <f t="shared" si="31"/>
        <v>0</v>
      </c>
      <c r="G145" s="50">
        <f t="shared" si="31"/>
        <v>99993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1401760</v>
      </c>
    </row>
    <row r="146" spans="1:29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5.5" x14ac:dyDescent="0.2">
      <c r="A150" s="17" t="s">
        <v>86</v>
      </c>
      <c r="B150" s="22" t="s">
        <v>37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0</v>
      </c>
    </row>
    <row r="151" spans="1:29" s="7" customFormat="1" x14ac:dyDescent="0.2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">
      <c r="A152" s="17" t="s">
        <v>88</v>
      </c>
      <c r="B152" s="22" t="s">
        <v>39</v>
      </c>
      <c r="C152" s="37">
        <v>3000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3000</v>
      </c>
    </row>
    <row r="153" spans="1:29" s="7" customFormat="1" x14ac:dyDescent="0.2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">
      <c r="A154" s="52" t="s">
        <v>119</v>
      </c>
      <c r="B154" s="48"/>
      <c r="C154" s="49">
        <f t="shared" ref="C154:AB154" si="33">SUM(C148:C153)</f>
        <v>3000</v>
      </c>
      <c r="D154" s="50">
        <f t="shared" si="33"/>
        <v>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3000</v>
      </c>
    </row>
    <row r="155" spans="1:29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8.25" x14ac:dyDescent="0.2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5.5" x14ac:dyDescent="0.2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">
      <c r="A162" s="17" t="s">
        <v>89</v>
      </c>
      <c r="B162" s="22" t="s">
        <v>40</v>
      </c>
      <c r="C162" s="37">
        <v>299521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299521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599042</v>
      </c>
    </row>
    <row r="163" spans="1:29" s="7" customFormat="1" x14ac:dyDescent="0.2">
      <c r="A163" s="52" t="s">
        <v>120</v>
      </c>
      <c r="B163" s="48"/>
      <c r="C163" s="49">
        <f t="shared" ref="C163:AB163" si="34">SUM(C157:C162)</f>
        <v>299521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299521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599042</v>
      </c>
    </row>
    <row r="164" spans="1:29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">
      <c r="A165" s="47" t="s">
        <v>125</v>
      </c>
      <c r="B165" s="48"/>
      <c r="C165" s="49">
        <f t="shared" ref="C165:AB165" si="35">SUM(C145+C28+C163+C154)</f>
        <v>3428837</v>
      </c>
      <c r="D165" s="50">
        <f t="shared" si="35"/>
        <v>0</v>
      </c>
      <c r="E165" s="50">
        <f t="shared" si="35"/>
        <v>54500</v>
      </c>
      <c r="F165" s="50">
        <f t="shared" si="35"/>
        <v>0</v>
      </c>
      <c r="G165" s="50">
        <f t="shared" si="35"/>
        <v>99993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299521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0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165025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4047876</v>
      </c>
    </row>
    <row r="166" spans="1:29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">
      <c r="A168" s="19" t="s">
        <v>134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">
      <c r="A169" s="19" t="s">
        <v>135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">
      <c r="A170" s="19" t="s">
        <v>136</v>
      </c>
      <c r="B170" s="21" t="s">
        <v>53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0</v>
      </c>
    </row>
    <row r="171" spans="1:29" s="7" customFormat="1" x14ac:dyDescent="0.2">
      <c r="A171" s="19" t="s">
        <v>137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">
      <c r="A172" s="19" t="s">
        <v>138</v>
      </c>
      <c r="B172" s="21" t="s">
        <v>53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0</v>
      </c>
    </row>
    <row r="173" spans="1:29" s="7" customFormat="1" ht="25.5" x14ac:dyDescent="0.2">
      <c r="A173" s="19" t="s">
        <v>139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">
      <c r="A174" s="47" t="s">
        <v>141</v>
      </c>
      <c r="B174" s="48"/>
      <c r="C174" s="49">
        <f t="shared" ref="C174:AB174" si="37">SUM(C168:C173)</f>
        <v>0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0</v>
      </c>
    </row>
    <row r="175" spans="1:29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">
      <c r="A176" s="47" t="s">
        <v>126</v>
      </c>
      <c r="B176" s="48"/>
      <c r="C176" s="49">
        <f t="shared" ref="C176:AB176" si="38">C165+C174</f>
        <v>3428837</v>
      </c>
      <c r="D176" s="50">
        <f t="shared" si="38"/>
        <v>0</v>
      </c>
      <c r="E176" s="50">
        <f t="shared" si="38"/>
        <v>54500</v>
      </c>
      <c r="F176" s="50">
        <f t="shared" si="38"/>
        <v>0</v>
      </c>
      <c r="G176" s="50">
        <f t="shared" si="38"/>
        <v>99993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299521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0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165025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4047876</v>
      </c>
    </row>
    <row r="177" spans="1:29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">
      <c r="A179" s="19" t="s">
        <v>90</v>
      </c>
      <c r="B179" s="21" t="s">
        <v>66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0</v>
      </c>
    </row>
    <row r="180" spans="1:29" s="7" customFormat="1" x14ac:dyDescent="0.2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">
      <c r="A181" s="19" t="s">
        <v>92</v>
      </c>
      <c r="B181" s="21" t="s">
        <v>68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0</v>
      </c>
    </row>
    <row r="182" spans="1:29" s="7" customFormat="1" x14ac:dyDescent="0.2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5.5" x14ac:dyDescent="0.2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x14ac:dyDescent="0.2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5.5" x14ac:dyDescent="0.2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">
      <c r="A188" s="19" t="s">
        <v>99</v>
      </c>
      <c r="B188" s="21" t="s">
        <v>75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>
        <f t="shared" si="39"/>
        <v>0</v>
      </c>
    </row>
    <row r="189" spans="1:29" s="7" customFormat="1" x14ac:dyDescent="0.2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">
      <c r="A191" s="19" t="s">
        <v>102</v>
      </c>
      <c r="B191" s="21" t="s">
        <v>77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>
        <f t="shared" si="39"/>
        <v>0</v>
      </c>
    </row>
    <row r="192" spans="1:29" s="7" customFormat="1" x14ac:dyDescent="0.2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">
      <c r="A193" s="19" t="s">
        <v>104</v>
      </c>
      <c r="B193" s="21" t="s">
        <v>80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>
        <f t="shared" si="39"/>
        <v>0</v>
      </c>
    </row>
    <row r="194" spans="1:29" s="7" customFormat="1" x14ac:dyDescent="0.2">
      <c r="A194" s="19" t="s">
        <v>105</v>
      </c>
      <c r="B194" s="21" t="s">
        <v>81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0</v>
      </c>
    </row>
    <row r="195" spans="1:29" s="7" customFormat="1" x14ac:dyDescent="0.2">
      <c r="A195" s="47" t="s">
        <v>127</v>
      </c>
      <c r="B195" s="48"/>
      <c r="C195" s="49">
        <f t="shared" ref="C195:AB195" si="40">SUM(C179:C194)</f>
        <v>0</v>
      </c>
      <c r="D195" s="50">
        <f t="shared" si="40"/>
        <v>0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0</v>
      </c>
    </row>
    <row r="196" spans="1:29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1" x14ac:dyDescent="0.2">
      <c r="A197" s="47" t="s">
        <v>128</v>
      </c>
      <c r="B197" s="48"/>
      <c r="C197" s="49">
        <f>C18-C176-C195</f>
        <v>-188276</v>
      </c>
      <c r="D197" s="50">
        <f>D18-D176-D195</f>
        <v>0</v>
      </c>
      <c r="E197" s="50">
        <f t="shared" ref="E197" si="41">E18-E176-E195</f>
        <v>38660</v>
      </c>
      <c r="F197" s="50">
        <f t="shared" ref="F197" si="42">F18-F176-F195</f>
        <v>0</v>
      </c>
      <c r="G197" s="50">
        <f t="shared" ref="G197" si="43">G18-G176-G195</f>
        <v>17418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-105081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11800</v>
      </c>
      <c r="Z197" s="50">
        <f t="shared" ref="Z197" si="62">Z18-Z176-Z195</f>
        <v>-40000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-265479</v>
      </c>
    </row>
    <row r="198" spans="1:29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5.5" x14ac:dyDescent="0.2">
      <c r="A199" s="14" t="s">
        <v>82</v>
      </c>
      <c r="C199" s="10" t="str">
        <f t="shared" ref="C199:AC199" si="66">IF(C3&gt;C195,"Yes","No")</f>
        <v>No</v>
      </c>
      <c r="D199" s="10" t="str">
        <f t="shared" si="66"/>
        <v>No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No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No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No</v>
      </c>
    </row>
  </sheetData>
  <sheetProtection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Diane Jones</cp:lastModifiedBy>
  <cp:lastPrinted>2017-03-28T16:11:06Z</cp:lastPrinted>
  <dcterms:created xsi:type="dcterms:W3CDTF">2013-05-02T21:12:35Z</dcterms:created>
  <dcterms:modified xsi:type="dcterms:W3CDTF">2018-11-28T23:20:00Z</dcterms:modified>
</cp:coreProperties>
</file>