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975" windowWidth="9645" windowHeight="4770" tabRatio="598" activeTab="6"/>
  </bookViews>
  <sheets>
    <sheet name="Page 1 - FY200X-0X" sheetId="2" r:id="rId1"/>
    <sheet name="GenFundREV" sheetId="3" r:id="rId2"/>
    <sheet name="GenFundExp" sheetId="4" r:id="rId3"/>
    <sheet name="GenFundExp2" sheetId="5" r:id="rId4"/>
    <sheet name="CapRes" sheetId="6" state="hidden" r:id="rId5"/>
    <sheet name="BondRedm" sheetId="12" state="hidden" r:id="rId6"/>
    <sheet name="FoodServ" sheetId="16" r:id="rId7"/>
    <sheet name="PupilActAgency" sheetId="20" r:id="rId8"/>
    <sheet name="Arbitrage" sheetId="22" r:id="rId9"/>
    <sheet name="AppropRes" sheetId="23" r:id="rId10"/>
    <sheet name="CDE-18 Error Report" sheetId="24" r:id="rId11"/>
    <sheet name="Budget Summary Worksheet" sheetId="27" r:id="rId12"/>
    <sheet name="Sheet1" sheetId="39" r:id="rId13"/>
  </sheets>
  <definedNames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Area" localSheetId="2">GenFundExp!$A$1:$G$163</definedName>
    <definedName name="_xlnm.Print_Area" localSheetId="1">GenFundREV!$1:$49</definedName>
    <definedName name="_xlnm.Print_Area" localSheetId="0">'Page 1 - FY200X-0X'!$A$1:$G$35</definedName>
    <definedName name="_xlnm.Print_Titles" localSheetId="4">CapRes!$1:$3</definedName>
    <definedName name="_xlnm.Print_Titles" localSheetId="2">GenFundExp!$1:$5</definedName>
    <definedName name="_xlnm.Print_Titles" localSheetId="3">GenFundExp2!$1:$5</definedName>
    <definedName name="_xlnm.Print_Titles" localSheetId="1">GenFundREV!$1:$3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25725"/>
</workbook>
</file>

<file path=xl/calcChain.xml><?xml version="1.0" encoding="utf-8"?>
<calcChain xmlns="http://schemas.openxmlformats.org/spreadsheetml/2006/main">
  <c r="G38" i="5"/>
  <c r="F25" i="20"/>
  <c r="F52" i="5"/>
  <c r="D91"/>
  <c r="D121" i="4"/>
  <c r="D101"/>
  <c r="D58"/>
  <c r="E25" i="20" l="1"/>
  <c r="E27" s="1"/>
  <c r="E19"/>
  <c r="E9"/>
  <c r="E11" s="1"/>
  <c r="E30" s="1"/>
  <c r="E50" i="16"/>
  <c r="E48"/>
  <c r="E40"/>
  <c r="E20"/>
  <c r="E22" s="1"/>
  <c r="E53" s="1"/>
  <c r="D52" i="5"/>
  <c r="E124"/>
  <c r="E113"/>
  <c r="E125" s="1"/>
  <c r="E97"/>
  <c r="E91"/>
  <c r="E84"/>
  <c r="E72"/>
  <c r="E59"/>
  <c r="E52"/>
  <c r="E38"/>
  <c r="E24"/>
  <c r="E13"/>
  <c r="E163" i="4"/>
  <c r="E161"/>
  <c r="E153"/>
  <c r="E145"/>
  <c r="E135"/>
  <c r="E126"/>
  <c r="E121"/>
  <c r="E116"/>
  <c r="E111"/>
  <c r="E106"/>
  <c r="E101"/>
  <c r="E95"/>
  <c r="E91"/>
  <c r="E86"/>
  <c r="E81"/>
  <c r="E76"/>
  <c r="E70"/>
  <c r="E62"/>
  <c r="E58"/>
  <c r="E51"/>
  <c r="E44"/>
  <c r="E39"/>
  <c r="E29"/>
  <c r="E16"/>
  <c r="E39" i="3"/>
  <c r="E41" s="1"/>
  <c r="E43" s="1"/>
  <c r="E47" s="1"/>
  <c r="E34"/>
  <c r="E28"/>
  <c r="E15"/>
  <c r="G19" i="20"/>
  <c r="G27"/>
  <c r="F91" i="5"/>
  <c r="F84"/>
  <c r="F72"/>
  <c r="F59"/>
  <c r="F38"/>
  <c r="F24"/>
  <c r="F13"/>
  <c r="F161" i="4"/>
  <c r="F153"/>
  <c r="F145"/>
  <c r="F135"/>
  <c r="F126"/>
  <c r="F121"/>
  <c r="F116"/>
  <c r="F111"/>
  <c r="F106"/>
  <c r="F101"/>
  <c r="F95"/>
  <c r="F91"/>
  <c r="F86"/>
  <c r="F81"/>
  <c r="F76"/>
  <c r="F70"/>
  <c r="F62"/>
  <c r="F58"/>
  <c r="F51"/>
  <c r="F44"/>
  <c r="F39"/>
  <c r="F29"/>
  <c r="F16"/>
  <c r="D81"/>
  <c r="E32" i="12"/>
  <c r="E25"/>
  <c r="E15"/>
  <c r="E17" s="1"/>
  <c r="E37" s="1"/>
  <c r="G76" i="4"/>
  <c r="G44"/>
  <c r="D25" i="20"/>
  <c r="D59" i="5"/>
  <c r="D43" i="6"/>
  <c r="E43"/>
  <c r="E34"/>
  <c r="E22"/>
  <c r="E11"/>
  <c r="E13" s="1"/>
  <c r="E48" s="1"/>
  <c r="G126" i="4"/>
  <c r="G95"/>
  <c r="G86"/>
  <c r="F15" i="3"/>
  <c r="D126" i="4"/>
  <c r="D84" i="5"/>
  <c r="F39" i="3"/>
  <c r="D28"/>
  <c r="F113" i="5"/>
  <c r="F125" s="1"/>
  <c r="G113"/>
  <c r="D10" i="27" s="1"/>
  <c r="D113" i="5"/>
  <c r="D125" s="1"/>
  <c r="G34" i="3"/>
  <c r="F34"/>
  <c r="D34"/>
  <c r="G91" i="4"/>
  <c r="G28" i="3"/>
  <c r="G15"/>
  <c r="G39" i="4"/>
  <c r="G16"/>
  <c r="G51"/>
  <c r="G145"/>
  <c r="G81"/>
  <c r="G101"/>
  <c r="G106"/>
  <c r="G111"/>
  <c r="G116"/>
  <c r="G121"/>
  <c r="G153"/>
  <c r="G161"/>
  <c r="G135"/>
  <c r="G91" i="5"/>
  <c r="G13"/>
  <c r="G24"/>
  <c r="G52"/>
  <c r="G59"/>
  <c r="G72"/>
  <c r="G84"/>
  <c r="G43" i="6"/>
  <c r="G97" i="5"/>
  <c r="F97"/>
  <c r="D13"/>
  <c r="D24"/>
  <c r="D38"/>
  <c r="D72"/>
  <c r="D97"/>
  <c r="G15" i="12"/>
  <c r="G17" s="1"/>
  <c r="C12" i="27"/>
  <c r="C23" i="24"/>
  <c r="G70" i="4"/>
  <c r="F32" i="12"/>
  <c r="F25"/>
  <c r="F15"/>
  <c r="F17" s="1"/>
  <c r="F37" s="1"/>
  <c r="G9" i="20"/>
  <c r="G11" s="1"/>
  <c r="G30" s="1"/>
  <c r="I16" i="23"/>
  <c r="G29" i="4"/>
  <c r="G58"/>
  <c r="G62"/>
  <c r="D15" i="3"/>
  <c r="D34" i="6"/>
  <c r="D39" i="4"/>
  <c r="D135"/>
  <c r="D51"/>
  <c r="D44"/>
  <c r="F19" i="20"/>
  <c r="D19"/>
  <c r="F22" i="6"/>
  <c r="F34"/>
  <c r="G22"/>
  <c r="G34"/>
  <c r="D22"/>
  <c r="D16" i="4"/>
  <c r="D29"/>
  <c r="D62"/>
  <c r="D70"/>
  <c r="D76"/>
  <c r="D86"/>
  <c r="D91"/>
  <c r="D95"/>
  <c r="D106"/>
  <c r="D111"/>
  <c r="D116"/>
  <c r="D145"/>
  <c r="D153"/>
  <c r="D161"/>
  <c r="D4" i="22"/>
  <c r="D5"/>
  <c r="D6"/>
  <c r="D39" i="3"/>
  <c r="F28"/>
  <c r="G39"/>
  <c r="G32" i="12"/>
  <c r="G11" i="6"/>
  <c r="G13" s="1"/>
  <c r="G48" s="1"/>
  <c r="G25" i="12"/>
  <c r="G20" i="16"/>
  <c r="G22" s="1"/>
  <c r="G40"/>
  <c r="I14" i="23" s="1"/>
  <c r="G48" i="16"/>
  <c r="C15" i="24"/>
  <c r="B1" i="23"/>
  <c r="E1"/>
  <c r="C1" i="20"/>
  <c r="E1"/>
  <c r="D9"/>
  <c r="D11" s="1"/>
  <c r="D30" s="1"/>
  <c r="F9"/>
  <c r="F11" s="1"/>
  <c r="F30" s="1"/>
  <c r="C1" i="16"/>
  <c r="E1"/>
  <c r="D20"/>
  <c r="D22" s="1"/>
  <c r="D53" s="1"/>
  <c r="F20"/>
  <c r="F22" s="1"/>
  <c r="F53" s="1"/>
  <c r="D40"/>
  <c r="D48"/>
  <c r="F40"/>
  <c r="F48"/>
  <c r="C1" i="12"/>
  <c r="E1"/>
  <c r="D15"/>
  <c r="D17" s="1"/>
  <c r="D37" s="1"/>
  <c r="D25"/>
  <c r="D32"/>
  <c r="C1" i="6"/>
  <c r="E1"/>
  <c r="D11"/>
  <c r="D13" s="1"/>
  <c r="D48" s="1"/>
  <c r="F11"/>
  <c r="F13" s="1"/>
  <c r="F48" s="1"/>
  <c r="F43"/>
  <c r="C1" i="5"/>
  <c r="E1"/>
  <c r="C1" i="4"/>
  <c r="E1"/>
  <c r="C1" i="3"/>
  <c r="E1"/>
  <c r="E100" i="5" l="1"/>
  <c r="E102" s="1"/>
  <c r="E107" s="1"/>
  <c r="E116" s="1"/>
  <c r="E122" s="1"/>
  <c r="E126" s="1"/>
  <c r="D163" i="4"/>
  <c r="G32" i="20"/>
  <c r="G125" i="5"/>
  <c r="D100"/>
  <c r="G163" i="4"/>
  <c r="F163"/>
  <c r="D41" i="3"/>
  <c r="E55" i="16"/>
  <c r="E34" i="12"/>
  <c r="E39" s="1"/>
  <c r="F27" i="20"/>
  <c r="F32" s="1"/>
  <c r="E36" i="6"/>
  <c r="E45" s="1"/>
  <c r="E50" s="1"/>
  <c r="G13" i="23"/>
  <c r="G18" s="1"/>
  <c r="F34" i="12"/>
  <c r="F39" s="1"/>
  <c r="G41" i="3"/>
  <c r="G43" s="1"/>
  <c r="G47" s="1"/>
  <c r="C14" i="24"/>
  <c r="C17" s="1"/>
  <c r="C18" s="1"/>
  <c r="F100" i="5"/>
  <c r="B12" i="27"/>
  <c r="E12" s="1"/>
  <c r="D9" i="22"/>
  <c r="F50" i="16"/>
  <c r="F55" s="1"/>
  <c r="D34" i="12"/>
  <c r="D39" s="1"/>
  <c r="G100" i="5"/>
  <c r="F36" i="6"/>
  <c r="F45" s="1"/>
  <c r="F50" s="1"/>
  <c r="F41" i="3"/>
  <c r="D27" i="20"/>
  <c r="D32" s="1"/>
  <c r="D50" i="16"/>
  <c r="D55" s="1"/>
  <c r="D36" i="6"/>
  <c r="D45" s="1"/>
  <c r="D50" s="1"/>
  <c r="G34" i="12"/>
  <c r="E32" i="20"/>
  <c r="D14" i="27"/>
  <c r="G37" i="12"/>
  <c r="G50" i="16"/>
  <c r="G36" i="6"/>
  <c r="C11" i="27"/>
  <c r="B11"/>
  <c r="G53" i="16"/>
  <c r="B10" i="27" l="1"/>
  <c r="B14" s="1"/>
  <c r="G124" i="5"/>
  <c r="C8" i="24"/>
  <c r="F102" i="5"/>
  <c r="F107" s="1"/>
  <c r="F116" s="1"/>
  <c r="F122" s="1"/>
  <c r="F43" i="3"/>
  <c r="F47" s="1"/>
  <c r="F124" i="5" s="1"/>
  <c r="D43" i="3"/>
  <c r="D47" s="1"/>
  <c r="D124" i="5" s="1"/>
  <c r="G102"/>
  <c r="G107" s="1"/>
  <c r="G55" i="16"/>
  <c r="C7" i="24" s="1"/>
  <c r="D102" i="5"/>
  <c r="D107" s="1"/>
  <c r="G39" i="12"/>
  <c r="G45" i="6"/>
  <c r="G50" s="1"/>
  <c r="E11" i="27"/>
  <c r="D116" i="5" l="1"/>
  <c r="D122" s="1"/>
  <c r="D126" s="1"/>
  <c r="F126"/>
  <c r="C24" i="24"/>
  <c r="I13" i="23"/>
  <c r="C10" i="27"/>
  <c r="E10" s="1"/>
  <c r="E14" s="1"/>
  <c r="G116" i="5"/>
  <c r="I18" i="23" l="1"/>
  <c r="C14" i="27"/>
  <c r="G122" i="5"/>
  <c r="G126" s="1"/>
  <c r="C6" i="24" s="1"/>
  <c r="C22" l="1"/>
</calcChain>
</file>

<file path=xl/sharedStrings.xml><?xml version="1.0" encoding="utf-8"?>
<sst xmlns="http://schemas.openxmlformats.org/spreadsheetml/2006/main" count="930" uniqueCount="467">
  <si>
    <t>Delinquent Taxes and Penalties and Interest on Taxes</t>
  </si>
  <si>
    <t>Other Taxes from Local Sources</t>
  </si>
  <si>
    <t>Tuition from Individuals</t>
  </si>
  <si>
    <t>Earnings on Investments</t>
  </si>
  <si>
    <t>State Equalization</t>
  </si>
  <si>
    <t>1900</t>
  </si>
  <si>
    <t>Other Revenue from Local Sources</t>
  </si>
  <si>
    <t>3161</t>
  </si>
  <si>
    <t>BEGINNING RETAINED EARNINGS</t>
  </si>
  <si>
    <t>EXPENSES AND OTHER USES</t>
  </si>
  <si>
    <t>0633</t>
  </si>
  <si>
    <t>0600-0699 not 0630-0639</t>
  </si>
  <si>
    <t>0740</t>
  </si>
  <si>
    <t>0869</t>
  </si>
  <si>
    <t>9200</t>
  </si>
  <si>
    <t>0730</t>
  </si>
  <si>
    <t>FUND</t>
  </si>
  <si>
    <t>SUPPORT SERVICES PROGRAM CODES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</si>
  <si>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</si>
  <si>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</si>
  <si>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</si>
  <si>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</si>
  <si>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</si>
  <si>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Ensuing Fiscal Year - Budget</t>
  </si>
  <si>
    <t>Ensuing Fiscal</t>
  </si>
  <si>
    <t>E-MAIL</t>
  </si>
  <si>
    <t>2400 - School Administration</t>
  </si>
  <si>
    <t>TOTAL SCHOOL ADMINISTRATION SUPPORT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</si>
  <si>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</si>
  <si>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</si>
  <si>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</si>
  <si>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</si>
  <si>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</si>
  <si>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</si>
  <si>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3300 - Community Services</t>
  </si>
  <si>
    <t>TOTAL COMMUNITY SERVICES</t>
  </si>
  <si>
    <t>State Matching Child Nutrition</t>
  </si>
  <si>
    <t>0520</t>
  </si>
  <si>
    <t>4020</t>
  </si>
  <si>
    <t>TOTAL REVENUE FROM FEDERAL SOURCES (Sum of lines 59-68)</t>
  </si>
  <si>
    <t>TOTAL REVENUE FROM OTHER SOURCES (Sum of lines 70-73)</t>
  </si>
  <si>
    <t>TOTAL GENERAL FUND REVENUE FOR ALL SOURCES (Sum of lines 35,36,58,69,74)</t>
  </si>
  <si>
    <t>TOTAL GENERAL FUND REVENUE INCLUDING BEGINNING FUND BALANCE (Sum of line 75 plus BFB)</t>
  </si>
  <si>
    <t>Insurance Premiums</t>
  </si>
  <si>
    <t>1.  General Fund</t>
  </si>
  <si>
    <t>0630-0639 not 0632-0633</t>
  </si>
  <si>
    <t>Commodities</t>
  </si>
  <si>
    <t>Other Supplies</t>
  </si>
  <si>
    <t>0800-0899 not 0869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</si>
  <si>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</si>
  <si>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</si>
  <si>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</si>
  <si>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</si>
  <si>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</si>
  <si>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TOTAL EXPENDITURES AND OTHER USES</t>
  </si>
  <si>
    <t>TOTAL GENERAL FUND EXPENDITURES AND RESERVES</t>
  </si>
  <si>
    <t>APPROPRIATED RESERVES</t>
  </si>
  <si>
    <t>NON-APPROPRIATED RESERVES</t>
  </si>
  <si>
    <t>Object Codes</t>
  </si>
  <si>
    <t>TOTALS</t>
  </si>
  <si>
    <t>Funds 74:  PUPIL ACTIVITY AGENCY FUND</t>
  </si>
  <si>
    <t>BEGINNING ASSETS</t>
  </si>
  <si>
    <t>Not Required</t>
  </si>
  <si>
    <t>3112</t>
  </si>
  <si>
    <t>TABOR  EMERGENCY RESERVES</t>
  </si>
  <si>
    <t>1. General Fund (includes Charter School Fund)</t>
  </si>
  <si>
    <t>80.</t>
  </si>
  <si>
    <t>2. Capital Reserve Special Revenue Fund</t>
  </si>
  <si>
    <t>12. Food Service Fund</t>
  </si>
  <si>
    <t>8. Bond Redemption Fund</t>
  </si>
  <si>
    <t>Note:  Amounts listed for each fund must not exceed reserves on corresponding fund page.</t>
  </si>
  <si>
    <t>The board of education of each school district shall adopt an appropriation resolution at the</t>
  </si>
  <si>
    <t>Be it resolved by the Board of Education of School District/BOCES</t>
  </si>
  <si>
    <t>time it adopts the budget.  The appropriation resolution shall specify the amount of money</t>
  </si>
  <si>
    <t>appropriated to each fund; except that the operating reserve authorized by section</t>
  </si>
  <si>
    <t>that the amounts shown in the following schedule be appropriated to each fund</t>
  </si>
  <si>
    <t>22-44-106(2) shall not be subject to appropriation for the fiscal year covered by the budget,</t>
  </si>
  <si>
    <t>as specified in the "Adopted Budget" for the ensuing fiscal year beginning</t>
  </si>
  <si>
    <t>and except that the appropriation resolution may, by reference, incorporate the budget as</t>
  </si>
  <si>
    <t>adopted by a board of education for the current fiscal year.</t>
  </si>
  <si>
    <t>The amounts appropriated to a fund shall not exceed the amount thereof as specified in the</t>
  </si>
  <si>
    <t>Trust/Agency Funds:</t>
  </si>
  <si>
    <t>TOTAL APPROPRIATION</t>
  </si>
  <si>
    <t>ERROR REPORT</t>
  </si>
  <si>
    <t xml:space="preserve">FOOD SERVICE FUND </t>
  </si>
  <si>
    <t>PUPIL ACTIVITY AGENCY FUNDS</t>
  </si>
  <si>
    <t>If there is a balance other than zero in this section then the fund is out of balance.</t>
  </si>
  <si>
    <t>3905</t>
  </si>
  <si>
    <t>Federal Revenue from CDE (title money)</t>
  </si>
  <si>
    <t>Federal directrly from Federal Government (Reap)</t>
  </si>
  <si>
    <t>5231</t>
  </si>
  <si>
    <t>5251</t>
  </si>
  <si>
    <t>Transfer From(+)/To(-)Food ServiceFund(s) (Net to zero across all funds)*</t>
  </si>
  <si>
    <t>Transfer From(+)/To(-)Bond Fund(s) (Net to zero across all funds)*</t>
  </si>
  <si>
    <t>Transfer From(+)/To(-)general Fund(s) (Net to zero across all funds)*</t>
  </si>
  <si>
    <t>1611</t>
  </si>
  <si>
    <t>Student Lunch Sales</t>
  </si>
  <si>
    <t>1620</t>
  </si>
  <si>
    <t>Other Lunch Sales</t>
  </si>
  <si>
    <t>Transfer From(+)/To(-)general Fund(s) (Net to zero across all funds)</t>
  </si>
  <si>
    <t>4550</t>
  </si>
  <si>
    <t>4553</t>
  </si>
  <si>
    <t>4555</t>
  </si>
  <si>
    <t>commodities</t>
  </si>
  <si>
    <t>Federal Revenue - Breadfasts</t>
  </si>
  <si>
    <t>Federal Revenue - Lunches</t>
  </si>
  <si>
    <t>School Breakfast Program grant</t>
  </si>
  <si>
    <t>0090 - Insurance Withholding</t>
  </si>
  <si>
    <t>Insurance Withholding</t>
  </si>
  <si>
    <t>Total Insurance Withholding</t>
  </si>
  <si>
    <t>2200 - Library</t>
  </si>
  <si>
    <t>4600 - Capital lConstruction grant</t>
  </si>
  <si>
    <t>2200 Counseling &amp; Nurse</t>
  </si>
  <si>
    <r>
      <t>I.</t>
    </r>
    <r>
      <rPr>
        <sz val="10"/>
        <rFont val="Helv"/>
      </rPr>
      <t xml:space="preserve"> Revenues plus Beginning Fund Balance </t>
    </r>
    <r>
      <rPr>
        <b/>
        <sz val="10"/>
        <rFont val="Helv"/>
      </rPr>
      <t>MINUS</t>
    </r>
    <r>
      <rPr>
        <sz val="10"/>
        <rFont val="Helv"/>
      </rPr>
      <t xml:space="preserve"> Expenditures plus Reserves must = zero.</t>
    </r>
  </si>
  <si>
    <t>V. General Fund Non appropriated reserves limitation</t>
  </si>
  <si>
    <t>FOUR DIGIT DISTRICT/BOCES CODE</t>
  </si>
  <si>
    <t>Miscellaneous Worksheets: (USE WHEN RELEVANT)</t>
  </si>
  <si>
    <t>Appropriation Resolution. . . . . . . . . . . . . . . . . . . . . . . . . . . . . . . . . . . . . . . . . . . . . . . . . . . . . . . . . . . . . . . . . . . .</t>
  </si>
  <si>
    <t>**The ALLOCATION FROM GENERAL FUND ON LINE 15 MUST BE INCLUDED IN THE AMOUNT ON LINE 75 GENERAL FUND REVENUES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</si>
  <si>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</si>
  <si>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</si>
  <si>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</si>
  <si>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</si>
  <si>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</si>
  <si>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</si>
  <si>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</si>
  <si>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FOOD SERVICE FUND</t>
  </si>
  <si>
    <t>TOTAL REVENUE (Sum of lines 1-16)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</si>
  <si>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</si>
  <si>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</si>
  <si>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</si>
  <si>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 xml:space="preserve">Other Revenue  </t>
  </si>
  <si>
    <t>TOTAL EXPENSES AND OTHER USES (Sum of lines 13-25)</t>
  </si>
  <si>
    <t>INSTRUCTIONAL PROGRAMS - 0010 THROUGH 2099</t>
  </si>
  <si>
    <t>TOTAL REVENUE (Sum of lines 1-5)</t>
  </si>
  <si>
    <t>TOTAL REVENUE INCLUDING BEGINNING ASSETS (Sum of line 6 and BFB)</t>
  </si>
  <si>
    <t>TOTAL EXPENDITURES AND OTHER USES(Sum of lines 16 &amp; 26)</t>
  </si>
  <si>
    <t>PUPIL ACTIVITY AGENCY FUND</t>
  </si>
  <si>
    <t>INCOME AND OTHER SOURCES</t>
  </si>
  <si>
    <t>TOTAL INCOME (Sum of lines 1-11)</t>
  </si>
  <si>
    <t>TOTAL INCOME INCLUDING BEGINNING RETAINED EARNINGS (Sum of line 12 and BRE)</t>
  </si>
  <si>
    <t>1900-2099 - Cocurricular Activities - Non-Athletic</t>
  </si>
  <si>
    <t>Allocation From General Fund**</t>
  </si>
  <si>
    <t>19XX</t>
  </si>
  <si>
    <t>1.</t>
  </si>
  <si>
    <t>2.</t>
  </si>
  <si>
    <t>3.</t>
  </si>
  <si>
    <t>4.</t>
  </si>
  <si>
    <t>5.</t>
  </si>
  <si>
    <t>6.</t>
  </si>
  <si>
    <t>7.</t>
  </si>
  <si>
    <t>8.</t>
  </si>
  <si>
    <t>Delinquent Taxes and Penalties</t>
  </si>
  <si>
    <t>9.</t>
  </si>
  <si>
    <t>12.</t>
  </si>
  <si>
    <t>13.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</si>
  <si>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</si>
  <si>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</si>
  <si>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</si>
  <si>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</si>
  <si>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</si>
  <si>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</si>
  <si>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</si>
  <si>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</si>
  <si>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</si>
  <si>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</si>
  <si>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</si>
  <si>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</si>
  <si>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</si>
  <si>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</si>
  <si>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</si>
  <si>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</si>
  <si>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</si>
  <si>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</si>
  <si>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</si>
  <si>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</si>
  <si>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</si>
  <si>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</si>
  <si>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</si>
  <si>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</si>
  <si>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39.</t>
  </si>
  <si>
    <t>40.</t>
  </si>
  <si>
    <t>41.</t>
  </si>
  <si>
    <t>42.</t>
  </si>
  <si>
    <t>44.</t>
  </si>
  <si>
    <t>46.</t>
  </si>
  <si>
    <t>47.</t>
  </si>
  <si>
    <t>51.</t>
  </si>
  <si>
    <t>54.</t>
  </si>
  <si>
    <t>55.</t>
  </si>
  <si>
    <t>58.</t>
  </si>
  <si>
    <t>61.</t>
  </si>
  <si>
    <t>69.</t>
  </si>
  <si>
    <t>70.</t>
  </si>
  <si>
    <t>71.</t>
  </si>
  <si>
    <t>74.</t>
  </si>
  <si>
    <t>75.</t>
  </si>
  <si>
    <t>76.</t>
  </si>
  <si>
    <t>Earnings of Investments</t>
  </si>
  <si>
    <t>TOTAL REVENUE (Sum of lines 1 - 13)</t>
  </si>
  <si>
    <t>TOTAL REVENUE INCLUDING BEGINNING FUND BALANCE (Sum of line 14 and BFB)</t>
  </si>
  <si>
    <t>Principal</t>
  </si>
  <si>
    <t>TOTAL INSTRUCTIONAL EXPENDITURES</t>
  </si>
  <si>
    <t>TOTAL SUPPORT SERVICES EXPENDITURES</t>
  </si>
  <si>
    <t>(Must not exceed 15% of Total Expenditures and Reserves)</t>
  </si>
  <si>
    <t>Non-appropriated Operating Reserves</t>
  </si>
  <si>
    <t>TOTAL EXPENDITURES AND OTHER USES (Sum of lines 16 - 18)</t>
  </si>
  <si>
    <t>Other Objects and Uses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</si>
  <si>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</si>
  <si>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Operating Reserve</t>
  </si>
  <si>
    <t>TABOR Emergency Reserve</t>
  </si>
  <si>
    <t>Reserve for Multi-Year Obligations</t>
  </si>
  <si>
    <t>Reserve for Encumbrances</t>
  </si>
  <si>
    <t>Other Reserves</t>
  </si>
  <si>
    <t>9100</t>
  </si>
  <si>
    <t>9310</t>
  </si>
  <si>
    <t>9320</t>
  </si>
  <si>
    <t>9400</t>
  </si>
  <si>
    <t>9900</t>
  </si>
  <si>
    <t>Food</t>
  </si>
  <si>
    <t>Other Expenditures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</si>
  <si>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</si>
  <si>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</si>
  <si>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</si>
  <si>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</si>
  <si>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</si>
  <si>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</si>
  <si>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</si>
  <si>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</si>
  <si>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</si>
  <si>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</si>
  <si>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COLORADO SCHOOL DISTRICT/BOCES</t>
  </si>
  <si>
    <t xml:space="preserve">FOR  SCHOOL DISTRICT (NAME)    </t>
  </si>
  <si>
    <t xml:space="preserve">HEADQUARTERED IN (COUNTY)  </t>
  </si>
  <si>
    <t xml:space="preserve">OR BOCES  </t>
  </si>
  <si>
    <t>CONTENTS</t>
  </si>
  <si>
    <t>Fund Type &amp;</t>
  </si>
  <si>
    <t>Fund Number</t>
  </si>
  <si>
    <t>10               General Fund Revenue . . . . . . . . . . . . . . . . . . . . . . . . . . . . . . . . . . . . . . . . . . . . . . . . . . . . . . . . . . . . . . . . . . . . . . . .</t>
  </si>
  <si>
    <t>10               General Fund Expenditures . . . . . . . . . . . . . . . . . . . . . . . . . . . . . . . . . . . . . . . . . . . . . . . . . . . . . . . . . . . . . . . . . .</t>
  </si>
  <si>
    <t>Special Revenue Funds:</t>
  </si>
  <si>
    <t>adopted budget.  22-44-107(2).</t>
  </si>
  <si>
    <t xml:space="preserve">74              Pupil Activity Agency Fund . . . . . . . . . . . . . . . . . . . . . . . . . . . . . . . . . . . . . . . . . . . . . . . . . . . . . </t>
  </si>
  <si>
    <t>TOTAL REVENUE INCLUDING BEGINNING FUND BALANCE (Sum of line 17 and BFB)</t>
  </si>
  <si>
    <t>Total Instructional Program Expenditures (Sum of lines 18-24)</t>
  </si>
  <si>
    <t>Total Support Program Expenditures (Sum of lines 26-33)</t>
  </si>
  <si>
    <t>TOTAL EXPENDITURES AND OTHER USES (Sum of lines 25,34,37)</t>
  </si>
  <si>
    <t>TOTAL APPROPRIATED RESERVES (Sum of lines 39-43)</t>
  </si>
  <si>
    <t>Debt Service Fund:</t>
  </si>
  <si>
    <t xml:space="preserve">TABOR Emergency Reserves . . . . . . . . . . . . . . . . . . . . . . . . . . . . . . . . . . . . . . . . . . . . . . . . . . . . . . . . . . . . . . . </t>
  </si>
  <si>
    <t>Summary Information:</t>
  </si>
  <si>
    <t>Enterprise Funds:</t>
  </si>
  <si>
    <t>Budget Summary Worksheet (District Use Only) . . . . . . . . . . . . . . . . . . . . . . . . . . . . . . . . . . . . . . . . . . . . . . . . .</t>
  </si>
  <si>
    <t>NAME AND TITLE OF PERSON(S) TO CONTACT IN THE EVENT THERE ARE QUESTIONS REGARDING THIS REPORT:</t>
  </si>
  <si>
    <t>NAME</t>
  </si>
  <si>
    <t>TITLE</t>
  </si>
  <si>
    <t>PHONE</t>
  </si>
  <si>
    <t>FAX</t>
  </si>
  <si>
    <t>District Code</t>
  </si>
  <si>
    <t>Fund 10:  GENERAL FUND REVENUE</t>
  </si>
  <si>
    <t>* Round to Nearest Dollar *</t>
  </si>
  <si>
    <t>BEGINNING FUND BALANCE</t>
  </si>
  <si>
    <t>Source</t>
  </si>
  <si>
    <t>Codes</t>
  </si>
  <si>
    <t>REVENUE FROM LOCAL SOURCES</t>
  </si>
  <si>
    <t>1110</t>
  </si>
  <si>
    <t>1120</t>
  </si>
  <si>
    <t>1140</t>
  </si>
  <si>
    <t>1310</t>
  </si>
  <si>
    <t>1500</t>
  </si>
  <si>
    <t>IV. Do the transfers in/out net to zero across all funds?</t>
  </si>
  <si>
    <t xml:space="preserve">If these sums do not net to zero then the transfers do not balance.  </t>
  </si>
  <si>
    <t>REVENUE FROM STATE SOURCES</t>
  </si>
  <si>
    <t>3110</t>
  </si>
  <si>
    <t>3150</t>
  </si>
  <si>
    <t>3160</t>
  </si>
  <si>
    <t>REVENUE FROM FEDERAL SOURCES</t>
  </si>
  <si>
    <t>REVENUE FROM OTHER SOURCES</t>
  </si>
  <si>
    <t>52XX</t>
  </si>
  <si>
    <t>School District</t>
  </si>
  <si>
    <t>Fund 10:  GENERAL FUND EXPENDITURES</t>
  </si>
  <si>
    <t>Program</t>
  </si>
  <si>
    <t>Prior Year Actual - Audited</t>
  </si>
  <si>
    <t>Current Fiscal Year - Budgeted</t>
  </si>
  <si>
    <t>Current Fiscal Year - Projected</t>
  </si>
  <si>
    <t>INSTRUCTION PROGRAM CODES</t>
  </si>
  <si>
    <t>Salaries</t>
  </si>
  <si>
    <t>Current Fiscal Year</t>
  </si>
  <si>
    <t>- Budgeted</t>
  </si>
  <si>
    <t>- Projected</t>
  </si>
  <si>
    <t>Year - Budget</t>
  </si>
  <si>
    <t>Employee Benefits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</si>
  <si>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</si>
  <si>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</si>
  <si>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</si>
  <si>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</si>
  <si>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</si>
  <si>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</si>
  <si>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</si>
  <si>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0514</t>
  </si>
  <si>
    <t>Student Transportation Purchased from Parents</t>
  </si>
  <si>
    <t>0561</t>
  </si>
  <si>
    <t>0564</t>
  </si>
  <si>
    <t>0580</t>
  </si>
  <si>
    <t>Tuition Paid Within the BOCES or AU</t>
  </si>
  <si>
    <t>Tuition To Private Sources</t>
  </si>
  <si>
    <t>18. TOTAL (Sum of lines 1-15)</t>
  </si>
  <si>
    <t>16. Pupil Activity Agency Funds</t>
  </si>
  <si>
    <t>Travel, Registration, and Entrance</t>
  </si>
  <si>
    <t>0591</t>
  </si>
  <si>
    <t>0640</t>
  </si>
  <si>
    <t>Services Purchased Within the BOCES or AU</t>
  </si>
  <si>
    <t>Supplies</t>
  </si>
  <si>
    <t>Books and Periodicals</t>
  </si>
  <si>
    <t>Property</t>
  </si>
  <si>
    <t>Land and Improvements</t>
  </si>
  <si>
    <t>Buildings</t>
  </si>
  <si>
    <t>Equipment</t>
  </si>
  <si>
    <t>Depreciation</t>
  </si>
  <si>
    <t>Other Objects</t>
  </si>
  <si>
    <t>Indirect Costs</t>
  </si>
  <si>
    <t>TOTAL GENERAL HIGH SCHOOL EDUCATION</t>
  </si>
  <si>
    <t>Prior Year Actual</t>
  </si>
  <si>
    <t>- Audited</t>
  </si>
  <si>
    <t>0040 - General Pre-School Education</t>
  </si>
  <si>
    <t>0010 - General Elementary Education</t>
  </si>
  <si>
    <t>0030 - General High School Education</t>
  </si>
  <si>
    <t>0700-0739</t>
  </si>
  <si>
    <t>Property/Equipment</t>
  </si>
  <si>
    <t>Other Revenue (includes increases in assets)</t>
  </si>
  <si>
    <t>TOTAL GENERAL PRE-SCHOOL EDUCATION</t>
  </si>
  <si>
    <t>TOTAL GIFTED &amp; TALENTED EDUCATION</t>
  </si>
  <si>
    <t>TOTAL OTHER GENERAL EDUCATION</t>
  </si>
  <si>
    <t>0200 - Art</t>
  </si>
  <si>
    <t>TOTAL ART EDUCATION</t>
  </si>
  <si>
    <t>0300 - Business</t>
  </si>
  <si>
    <t>TOTAL BUSINESS EDUCATION</t>
  </si>
  <si>
    <t>0500 - English Language Arts</t>
  </si>
  <si>
    <t>TOTAL ENGLISH LANGUAGE ARTS</t>
  </si>
  <si>
    <t>0600 - Foreign Languages</t>
  </si>
  <si>
    <t>TOTAL FOREIGN LANGUAGES</t>
  </si>
  <si>
    <t>0800 - Physical Curriculum</t>
  </si>
  <si>
    <t>TOTAL PHYSICAL CURRICULUM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</si>
  <si>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</si>
  <si>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</si>
  <si>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</si>
  <si>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</si>
  <si>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</si>
  <si>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</si>
  <si>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</si>
  <si>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</si>
  <si>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</si>
  <si>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1500 - Social Science</t>
  </si>
  <si>
    <t>TOTAL SOCIAL SCIENCES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</si>
  <si>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</si>
  <si>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</si>
  <si>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</si>
  <si>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</si>
  <si>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</si>
  <si>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OTHER USES</t>
  </si>
  <si>
    <t>RESERVES</t>
  </si>
  <si>
    <t>Codes:</t>
  </si>
  <si>
    <t>REVENUE AND OTHER SOURCES</t>
  </si>
  <si>
    <t>5600</t>
  </si>
  <si>
    <t>Object</t>
  </si>
  <si>
    <t>EXPENDITURES AND OTHER USES</t>
  </si>
  <si>
    <t>0710</t>
  </si>
  <si>
    <t>0732</t>
  </si>
  <si>
    <t>Other Local Sources</t>
  </si>
  <si>
    <t>Equipment (including unlicensed vehicles)</t>
  </si>
  <si>
    <t>Licensed Vehicles (e.g., buses and vans)</t>
  </si>
  <si>
    <t>0720-0722</t>
  </si>
  <si>
    <t>SUPPORT PROGRAMS - 2100 THROUGH 4000</t>
  </si>
  <si>
    <t>Purchased Property Services (Includes amounts paid for minor renovating and remodeling facilities)</t>
  </si>
  <si>
    <t>Interest</t>
  </si>
  <si>
    <t>OTHER USES - DEBT SERVICE PROGRAM 5100</t>
  </si>
  <si>
    <t>(1)</t>
  </si>
  <si>
    <t>(2)</t>
  </si>
  <si>
    <t>GENERAL FUND</t>
  </si>
  <si>
    <t>0100-0199</t>
  </si>
  <si>
    <t>0200-0299</t>
  </si>
  <si>
    <t>0300-0399</t>
  </si>
  <si>
    <t>0400-0499</t>
  </si>
  <si>
    <t>0500-0599</t>
  </si>
  <si>
    <t>0600-0699</t>
  </si>
  <si>
    <t>Fund 31:  BOND REDEMPTION FUND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</si>
  <si>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</si>
  <si>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</si>
  <si>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</si>
  <si>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37.</t>
  </si>
  <si>
    <t>38.</t>
  </si>
  <si>
    <t>TOTAL REVENUE FROM LOCAL SOURCES (Sum of lines 1-34)</t>
  </si>
  <si>
    <t>TOTAL NET REVENUE FROM STATE SOURCES (Sum of lines 37-57)</t>
  </si>
  <si>
    <t>TOTAL INSTRUCTIONAL AND SUPPORT SERVICES EXPENDITURES</t>
  </si>
  <si>
    <t>1190</t>
  </si>
  <si>
    <t>Current Property Taxes</t>
  </si>
  <si>
    <t>Specific Ownership Taxes</t>
  </si>
  <si>
    <t>0010 - Title 1</t>
  </si>
  <si>
    <t>TOTAL TITLE 1</t>
  </si>
  <si>
    <t>0010 - Teacher Assistant</t>
  </si>
  <si>
    <t>TOTAL TEACHER ASSISTANT</t>
  </si>
  <si>
    <t>0010 - Technical/Computer Technology</t>
  </si>
  <si>
    <t>Salaries (substitutes)</t>
  </si>
  <si>
    <t>2500 - Business</t>
  </si>
  <si>
    <t>Travel &amp; Registration</t>
  </si>
  <si>
    <t>__Cotopaxi School________ in _______Fremont_______ County</t>
  </si>
  <si>
    <t>Fremont School District RE-3</t>
  </si>
  <si>
    <t>Fremont</t>
  </si>
  <si>
    <t>Cathy Emig</t>
  </si>
  <si>
    <t>719-942-4131</t>
  </si>
  <si>
    <t>719-942-4134</t>
  </si>
  <si>
    <t>cemig@cotopaxire3.org</t>
  </si>
  <si>
    <t>Error Report . . . . . . . . . . . . . . . . . . . . . . . . . . . . . . . . . . . . . . . . . . . . . . . . . . . . . . . . . . . . . . . . . . . . . . .</t>
  </si>
  <si>
    <t>Expenses</t>
  </si>
  <si>
    <t>Energy Payment</t>
  </si>
  <si>
    <t>Suntrust Payment</t>
  </si>
  <si>
    <t>TOTAL GENERAL ELEMENTARY EDUCATION</t>
  </si>
  <si>
    <t>Audit</t>
  </si>
  <si>
    <t>Repair &amp; Maintenance</t>
  </si>
  <si>
    <t>TOTAL  RESERVES (Sum of 31 - 35)</t>
  </si>
  <si>
    <t>TOTAL RESERVES (Sum of lines 27-31)</t>
  </si>
  <si>
    <t>TOTAL RESERVES</t>
  </si>
  <si>
    <t>non appropriated</t>
  </si>
  <si>
    <t>Financial Crisis Restricted Reserve</t>
  </si>
  <si>
    <t>Appropriated Reserves</t>
  </si>
  <si>
    <t>District Emergency Reserve</t>
  </si>
  <si>
    <t>TOTAL CAPITAL RESERVE FUND EXPENDITURES AND RESERVES (Sum of lines 38 &amp; 44)</t>
  </si>
  <si>
    <t>TOTAL BOND REDEMPTION FUND EXPENDITURES AND RESERVES (Sum of lines 18 &amp; 24)</t>
  </si>
  <si>
    <t>TOTAL FOOD SERVICE FUND EXPENSES AND RESERVES Sum of lines 26 &amp; 32)</t>
  </si>
  <si>
    <t>TOTAL PUPIL ACTIVITY AGENCY FUND EXPENDITURES AND RESERVES (Sum of lines 27 &amp; 33)</t>
  </si>
  <si>
    <t>Grants</t>
  </si>
  <si>
    <t>4xxx</t>
  </si>
  <si>
    <t>59a</t>
  </si>
  <si>
    <t>59b</t>
  </si>
  <si>
    <t>Other Federal Revenue</t>
  </si>
  <si>
    <t>0090 - Other General Education</t>
  </si>
  <si>
    <t>Other Restricted</t>
  </si>
  <si>
    <t>RTTT</t>
  </si>
  <si>
    <t>1580 - Psycology</t>
  </si>
  <si>
    <t>TOTAL PSYCOLOGY</t>
  </si>
  <si>
    <t>EXPENDITURES</t>
  </si>
  <si>
    <t>Business Manager</t>
  </si>
  <si>
    <t>3164</t>
  </si>
  <si>
    <t xml:space="preserve">TOTAL ALLOCATIONS </t>
  </si>
  <si>
    <t>Total Ending Fund Balance</t>
  </si>
  <si>
    <t>Fund 43:  CAPITAL RESERVE SPECIAL REVENUE FUND</t>
  </si>
  <si>
    <t>Fund 21:  FOOD SERVICE FUND</t>
  </si>
  <si>
    <t>21              Food Service Fund . . . . . . . . . . . . . . . . . . . . . . . . . . . . . . . . . . . . . . . . . . . . . . . . . . . . . . . . . . . . . . . . . . . . . . . . .</t>
  </si>
  <si>
    <t>3230</t>
  </si>
  <si>
    <t>Small Rural Schools Funding (one time)</t>
  </si>
  <si>
    <t>Other Purchase Svcs</t>
  </si>
  <si>
    <t>TOTAL Funds available</t>
  </si>
  <si>
    <t>3235</t>
  </si>
  <si>
    <t>At Risk</t>
  </si>
  <si>
    <t>Gifted and Talented (ECEA)</t>
  </si>
  <si>
    <t>Transportation</t>
  </si>
  <si>
    <t>610</t>
  </si>
  <si>
    <t>To unhide Capital Reverve and Bond fund sheets go to: Home/Format/Visibillity/unhide</t>
  </si>
  <si>
    <r>
      <t>July 1, 20</t>
    </r>
    <r>
      <rPr>
        <sz val="8"/>
        <color indexed="12"/>
        <rFont val="Helv"/>
      </rPr>
      <t xml:space="preserve">18 </t>
    </r>
    <r>
      <rPr>
        <sz val="8"/>
        <rFont val="Helv"/>
      </rPr>
      <t>and ending June 30, 20</t>
    </r>
    <r>
      <rPr>
        <sz val="8"/>
        <color indexed="12"/>
        <rFont val="Helv"/>
      </rPr>
      <t>19.</t>
    </r>
  </si>
  <si>
    <t>ESTIMATED FUNDED PUPIL COUNT FOR USE IN BUDGET YEAR 2018/2019</t>
  </si>
  <si>
    <t>2. Food Service Fund</t>
  </si>
  <si>
    <t>3. Pupil Activity Agency Fund</t>
  </si>
  <si>
    <t>3130</t>
  </si>
  <si>
    <t>State ECEA (high cost sped)</t>
  </si>
  <si>
    <t>3169</t>
  </si>
  <si>
    <t>Red. Lunch Protection Program</t>
  </si>
  <si>
    <t>FISCAL YEAR 2018-2019</t>
  </si>
</sst>
</file>

<file path=xl/styles.xml><?xml version="1.0" encoding="utf-8"?>
<styleSheet xmlns="http://schemas.openxmlformats.org/spreadsheetml/2006/main">
  <fonts count="24">
    <font>
      <sz val="8"/>
      <name val="Helv"/>
    </font>
    <font>
      <sz val="8"/>
      <color indexed="12"/>
      <name val="Helv"/>
    </font>
    <font>
      <b/>
      <i/>
      <sz val="12"/>
      <name val="Helv"/>
    </font>
    <font>
      <b/>
      <sz val="10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Helv"/>
    </font>
    <font>
      <sz val="8"/>
      <color indexed="8"/>
      <name val="Helv"/>
    </font>
    <font>
      <i/>
      <sz val="10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/>
      <diagonal/>
    </border>
  </borders>
  <cellStyleXfs count="2">
    <xf numFmtId="37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77">
    <xf numFmtId="37" fontId="0" fillId="0" borderId="0" xfId="0"/>
    <xf numFmtId="37" fontId="0" fillId="0" borderId="0" xfId="0" applyAlignment="1" applyProtection="1">
      <alignment horizontal="left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Protection="1">
      <protection locked="0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1" fillId="0" borderId="0" xfId="0" applyNumberFormat="1" applyFont="1" applyProtection="1">
      <protection locked="0"/>
    </xf>
    <xf numFmtId="37" fontId="0" fillId="0" borderId="0" xfId="0" applyAlignment="1">
      <alignment horizontal="left"/>
    </xf>
    <xf numFmtId="37" fontId="0" fillId="0" borderId="1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1" fillId="0" borderId="0" xfId="0" applyNumberFormat="1" applyFont="1" applyBorder="1" applyProtection="1">
      <protection locked="0"/>
    </xf>
    <xf numFmtId="37" fontId="5" fillId="0" borderId="0" xfId="0" applyFont="1" applyAlignment="1" applyProtection="1">
      <alignment horizontal="left"/>
    </xf>
    <xf numFmtId="37" fontId="2" fillId="0" borderId="0" xfId="0" applyFont="1"/>
    <xf numFmtId="37" fontId="0" fillId="0" borderId="0" xfId="0" applyAlignment="1"/>
    <xf numFmtId="37" fontId="4" fillId="0" borderId="0" xfId="0" applyFont="1"/>
    <xf numFmtId="37" fontId="5" fillId="0" borderId="0" xfId="0" applyFont="1"/>
    <xf numFmtId="37" fontId="0" fillId="0" borderId="2" xfId="0" applyBorder="1"/>
    <xf numFmtId="37" fontId="0" fillId="0" borderId="3" xfId="0" applyBorder="1"/>
    <xf numFmtId="37" fontId="4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right"/>
    </xf>
    <xf numFmtId="37" fontId="1" fillId="0" borderId="4" xfId="0" applyNumberFormat="1" applyFont="1" applyBorder="1" applyProtection="1">
      <protection locked="0"/>
    </xf>
    <xf numFmtId="37" fontId="8" fillId="0" borderId="0" xfId="0" applyFont="1" applyAlignment="1" applyProtection="1">
      <alignment horizontal="left"/>
    </xf>
    <xf numFmtId="37" fontId="1" fillId="0" borderId="5" xfId="0" applyNumberFormat="1" applyFont="1" applyBorder="1" applyProtection="1">
      <protection locked="0"/>
    </xf>
    <xf numFmtId="37" fontId="0" fillId="0" borderId="6" xfId="0" applyNumberFormat="1" applyBorder="1" applyProtection="1"/>
    <xf numFmtId="37" fontId="0" fillId="0" borderId="4" xfId="0" applyNumberFormat="1" applyBorder="1" applyProtection="1"/>
    <xf numFmtId="37" fontId="0" fillId="0" borderId="5" xfId="0" applyNumberFormat="1" applyBorder="1" applyProtection="1"/>
    <xf numFmtId="37" fontId="4" fillId="0" borderId="0" xfId="0" applyFont="1" applyAlignment="1" applyProtection="1">
      <alignment horizontal="right"/>
    </xf>
    <xf numFmtId="37" fontId="0" fillId="0" borderId="7" xfId="0" applyBorder="1" applyAlignment="1" applyProtection="1">
      <alignment horizontal="left"/>
    </xf>
    <xf numFmtId="37" fontId="0" fillId="0" borderId="5" xfId="0" applyBorder="1" applyAlignment="1" applyProtection="1">
      <alignment horizontal="left"/>
    </xf>
    <xf numFmtId="37" fontId="0" fillId="0" borderId="7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3" fillId="0" borderId="0" xfId="0" quotePrefix="1" applyFon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8" xfId="0" applyBorder="1"/>
    <xf numFmtId="37" fontId="4" fillId="0" borderId="0" xfId="0" quotePrefix="1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3" fillId="0" borderId="0" xfId="0" quotePrefix="1" applyFont="1" applyAlignment="1">
      <alignment horizontal="left"/>
    </xf>
    <xf numFmtId="37" fontId="3" fillId="0" borderId="0" xfId="0" applyFont="1" applyAlignment="1">
      <alignment horizontal="left"/>
    </xf>
    <xf numFmtId="37" fontId="9" fillId="0" borderId="0" xfId="0" applyFont="1" applyAlignment="1">
      <alignment horizontal="right"/>
    </xf>
    <xf numFmtId="37" fontId="4" fillId="0" borderId="8" xfId="0" applyFont="1" applyBorder="1"/>
    <xf numFmtId="37" fontId="0" fillId="0" borderId="0" xfId="0" applyBorder="1"/>
    <xf numFmtId="37" fontId="11" fillId="0" borderId="0" xfId="0" quotePrefix="1" applyFont="1" applyAlignment="1" applyProtection="1">
      <alignment horizontal="left"/>
    </xf>
    <xf numFmtId="37" fontId="7" fillId="0" borderId="0" xfId="0" applyFont="1" applyProtection="1"/>
    <xf numFmtId="37" fontId="1" fillId="0" borderId="8" xfId="0" applyFont="1" applyBorder="1"/>
    <xf numFmtId="37" fontId="10" fillId="0" borderId="5" xfId="0" applyNumberFormat="1" applyFont="1" applyBorder="1" applyProtection="1">
      <protection locked="0"/>
    </xf>
    <xf numFmtId="37" fontId="10" fillId="0" borderId="0" xfId="0" applyFont="1"/>
    <xf numFmtId="37" fontId="0" fillId="0" borderId="8" xfId="0" applyBorder="1" applyProtection="1"/>
    <xf numFmtId="37" fontId="4" fillId="0" borderId="0" xfId="0" applyFont="1" applyBorder="1"/>
    <xf numFmtId="49" fontId="5" fillId="0" borderId="0" xfId="0" applyNumberFormat="1" applyFont="1" applyAlignment="1" applyProtection="1">
      <alignment horizontal="left"/>
    </xf>
    <xf numFmtId="49" fontId="0" fillId="0" borderId="0" xfId="0" applyNumberFormat="1"/>
    <xf numFmtId="49" fontId="4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7" fontId="9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</xf>
    <xf numFmtId="37" fontId="13" fillId="0" borderId="8" xfId="0" applyFont="1" applyBorder="1" applyAlignment="1">
      <alignment horizontal="center"/>
    </xf>
    <xf numFmtId="37" fontId="14" fillId="0" borderId="8" xfId="0" applyFont="1" applyBorder="1"/>
    <xf numFmtId="37" fontId="1" fillId="0" borderId="9" xfId="0" applyNumberFormat="1" applyFont="1" applyBorder="1" applyProtection="1"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quotePrefix="1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Protection="1">
      <protection locked="0"/>
    </xf>
    <xf numFmtId="37" fontId="4" fillId="0" borderId="0" xfId="0" applyFont="1" applyAlignment="1"/>
    <xf numFmtId="1" fontId="4" fillId="0" borderId="0" xfId="0" applyNumberFormat="1" applyFont="1" applyAlignment="1">
      <alignment horizontal="left"/>
    </xf>
    <xf numFmtId="37" fontId="1" fillId="0" borderId="10" xfId="0" applyNumberFormat="1" applyFont="1" applyBorder="1" applyProtection="1">
      <protection locked="0"/>
    </xf>
    <xf numFmtId="37" fontId="9" fillId="0" borderId="6" xfId="0" applyNumberFormat="1" applyFont="1" applyBorder="1" applyProtection="1">
      <protection locked="0"/>
    </xf>
    <xf numFmtId="37" fontId="9" fillId="0" borderId="0" xfId="0" quotePrefix="1" applyFont="1" applyAlignment="1" applyProtection="1">
      <alignment horizontal="left"/>
    </xf>
    <xf numFmtId="1" fontId="9" fillId="0" borderId="0" xfId="0" quotePrefix="1" applyNumberFormat="1" applyFont="1" applyAlignment="1">
      <alignment horizontal="left"/>
    </xf>
    <xf numFmtId="37" fontId="6" fillId="0" borderId="0" xfId="0" applyFont="1"/>
    <xf numFmtId="37" fontId="9" fillId="0" borderId="11" xfId="0" applyNumberFormat="1" applyFont="1" applyBorder="1" applyProtection="1">
      <protection locked="0"/>
    </xf>
    <xf numFmtId="37" fontId="9" fillId="0" borderId="0" xfId="0" applyFont="1"/>
    <xf numFmtId="37" fontId="9" fillId="0" borderId="0" xfId="0" applyNumberFormat="1" applyFont="1" applyProtection="1"/>
    <xf numFmtId="37" fontId="9" fillId="0" borderId="0" xfId="0" quotePrefix="1" applyFont="1"/>
    <xf numFmtId="49" fontId="9" fillId="0" borderId="0" xfId="0" applyNumberFormat="1" applyFont="1" applyAlignment="1" applyProtection="1">
      <alignment horizontal="left"/>
    </xf>
    <xf numFmtId="37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37" fontId="9" fillId="0" borderId="0" xfId="0" applyFont="1" applyAlignment="1">
      <alignment horizontal="center" wrapText="1"/>
    </xf>
    <xf numFmtId="37" fontId="9" fillId="0" borderId="0" xfId="0" applyFont="1" applyProtection="1"/>
    <xf numFmtId="49" fontId="9" fillId="0" borderId="0" xfId="0" quotePrefix="1" applyNumberFormat="1" applyFont="1" applyAlignment="1" applyProtection="1">
      <alignment horizontal="left"/>
    </xf>
    <xf numFmtId="37" fontId="9" fillId="0" borderId="6" xfId="0" applyNumberFormat="1" applyFont="1" applyBorder="1" applyProtection="1"/>
    <xf numFmtId="37" fontId="9" fillId="0" borderId="0" xfId="0" applyNumberFormat="1" applyFont="1" applyBorder="1" applyProtection="1"/>
    <xf numFmtId="37" fontId="9" fillId="0" borderId="4" xfId="0" applyNumberFormat="1" applyFont="1" applyBorder="1" applyProtection="1"/>
    <xf numFmtId="37" fontId="9" fillId="0" borderId="0" xfId="0" applyFont="1" applyFill="1" applyBorder="1" applyAlignment="1" applyProtection="1">
      <alignment horizontal="left"/>
    </xf>
    <xf numFmtId="37" fontId="9" fillId="0" borderId="11" xfId="0" applyNumberFormat="1" applyFont="1" applyBorder="1" applyProtection="1"/>
    <xf numFmtId="37" fontId="9" fillId="0" borderId="0" xfId="0" quotePrefix="1" applyFont="1" applyProtection="1"/>
    <xf numFmtId="37" fontId="9" fillId="0" borderId="0" xfId="0" applyFont="1" applyAlignment="1" applyProtection="1">
      <alignment horizontal="right"/>
    </xf>
    <xf numFmtId="37" fontId="9" fillId="0" borderId="0" xfId="0" applyFont="1" applyBorder="1"/>
    <xf numFmtId="37" fontId="9" fillId="0" borderId="0" xfId="0" applyFont="1" applyBorder="1" applyProtection="1"/>
    <xf numFmtId="37" fontId="9" fillId="0" borderId="0" xfId="0" applyFont="1" applyAlignment="1">
      <alignment horizontal="center"/>
    </xf>
    <xf numFmtId="37" fontId="9" fillId="0" borderId="0" xfId="0" applyFont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/>
    <xf numFmtId="37" fontId="9" fillId="0" borderId="12" xfId="0" applyNumberFormat="1" applyFont="1" applyBorder="1" applyProtection="1">
      <protection locked="0"/>
    </xf>
    <xf numFmtId="37" fontId="9" fillId="0" borderId="0" xfId="0" applyFont="1" applyAlignment="1" applyProtection="1">
      <alignment horizontal="left" wrapText="1"/>
    </xf>
    <xf numFmtId="37" fontId="9" fillId="0" borderId="0" xfId="0" applyNumberFormat="1" applyFont="1" applyBorder="1" applyProtection="1">
      <protection locked="0"/>
    </xf>
    <xf numFmtId="37" fontId="1" fillId="0" borderId="13" xfId="0" applyNumberFormat="1" applyFont="1" applyBorder="1" applyProtection="1">
      <protection locked="0"/>
    </xf>
    <xf numFmtId="37" fontId="15" fillId="0" borderId="0" xfId="0" applyFont="1" applyAlignment="1" applyProtection="1">
      <alignment horizontal="left"/>
    </xf>
    <xf numFmtId="37" fontId="15" fillId="0" borderId="0" xfId="0" applyNumberFormat="1" applyFont="1" applyProtection="1"/>
    <xf numFmtId="37" fontId="14" fillId="0" borderId="0" xfId="0" applyFont="1"/>
    <xf numFmtId="37" fontId="4" fillId="0" borderId="0" xfId="0" quotePrefix="1" applyFont="1"/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top"/>
    </xf>
    <xf numFmtId="37" fontId="8" fillId="0" borderId="0" xfId="0" applyFont="1" applyAlignment="1" applyProtection="1">
      <alignment horizontal="left" vertical="top"/>
    </xf>
    <xf numFmtId="37" fontId="9" fillId="0" borderId="0" xfId="0" quotePrefix="1" applyFont="1" applyAlignment="1" applyProtection="1">
      <alignment vertical="top"/>
    </xf>
    <xf numFmtId="37" fontId="9" fillId="0" borderId="0" xfId="0" applyFont="1" applyAlignment="1" applyProtection="1">
      <alignment vertical="top"/>
    </xf>
    <xf numFmtId="37" fontId="9" fillId="0" borderId="0" xfId="0" quotePrefix="1" applyFont="1" applyAlignment="1">
      <alignment vertical="top"/>
    </xf>
    <xf numFmtId="37" fontId="9" fillId="0" borderId="0" xfId="0" applyFont="1" applyAlignment="1">
      <alignment vertical="top"/>
    </xf>
    <xf numFmtId="37" fontId="9" fillId="0" borderId="0" xfId="0" quotePrefix="1" applyFont="1" applyBorder="1" applyAlignment="1" applyProtection="1">
      <alignment vertical="top"/>
    </xf>
    <xf numFmtId="37" fontId="9" fillId="0" borderId="0" xfId="0" applyFont="1" applyBorder="1" applyAlignment="1" applyProtection="1">
      <alignment vertical="top"/>
    </xf>
    <xf numFmtId="37" fontId="9" fillId="0" borderId="0" xfId="0" quotePrefix="1" applyFont="1" applyFill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horizontal="left"/>
    </xf>
    <xf numFmtId="37" fontId="8" fillId="0" borderId="0" xfId="0" applyFont="1" applyAlignment="1" applyProtection="1">
      <alignment horizontal="right"/>
    </xf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center"/>
    </xf>
    <xf numFmtId="37" fontId="0" fillId="0" borderId="0" xfId="0" quotePrefix="1" applyProtection="1"/>
    <xf numFmtId="37" fontId="9" fillId="0" borderId="14" xfId="0" applyNumberFormat="1" applyFont="1" applyBorder="1" applyProtection="1"/>
    <xf numFmtId="37" fontId="0" fillId="0" borderId="0" xfId="0" quotePrefix="1" applyAlignment="1" applyProtection="1"/>
    <xf numFmtId="37" fontId="0" fillId="0" borderId="0" xfId="0" applyAlignment="1" applyProtection="1"/>
    <xf numFmtId="37" fontId="16" fillId="0" borderId="0" xfId="0" applyFont="1"/>
    <xf numFmtId="37" fontId="18" fillId="0" borderId="0" xfId="0" applyFont="1" applyProtection="1">
      <protection locked="0"/>
    </xf>
    <xf numFmtId="37" fontId="16" fillId="0" borderId="0" xfId="0" quotePrefix="1" applyFont="1" applyAlignment="1" applyProtection="1">
      <alignment horizontal="left"/>
    </xf>
    <xf numFmtId="37" fontId="19" fillId="0" borderId="0" xfId="0" applyFont="1" applyAlignment="1" applyProtection="1">
      <alignment horizontal="left"/>
    </xf>
    <xf numFmtId="37" fontId="20" fillId="0" borderId="0" xfId="0" applyFont="1"/>
    <xf numFmtId="37" fontId="20" fillId="0" borderId="0" xfId="0" applyFont="1" applyAlignment="1" applyProtection="1">
      <alignment horizontal="left"/>
    </xf>
    <xf numFmtId="37" fontId="17" fillId="0" borderId="0" xfId="0" applyFont="1" applyAlignment="1"/>
    <xf numFmtId="37" fontId="21" fillId="0" borderId="0" xfId="0" quotePrefix="1" applyFont="1" applyAlignment="1" applyProtection="1">
      <alignment horizontal="left"/>
    </xf>
    <xf numFmtId="37" fontId="16" fillId="0" borderId="0" xfId="0" applyFont="1" applyAlignment="1"/>
    <xf numFmtId="37" fontId="21" fillId="0" borderId="0" xfId="0" applyFont="1" applyAlignment="1" applyProtection="1"/>
    <xf numFmtId="37" fontId="16" fillId="0" borderId="0" xfId="0" applyFont="1" applyAlignment="1" applyProtection="1">
      <alignment horizontal="left"/>
    </xf>
    <xf numFmtId="37" fontId="18" fillId="0" borderId="15" xfId="0" applyFont="1" applyBorder="1" applyProtection="1">
      <protection locked="0"/>
    </xf>
    <xf numFmtId="37" fontId="22" fillId="0" borderId="0" xfId="0" applyFont="1"/>
    <xf numFmtId="37" fontId="18" fillId="0" borderId="15" xfId="0" applyFont="1" applyBorder="1" applyAlignment="1" applyProtection="1">
      <alignment horizontal="right"/>
      <protection locked="0"/>
    </xf>
    <xf numFmtId="37" fontId="22" fillId="0" borderId="16" xfId="0" applyFont="1" applyBorder="1"/>
    <xf numFmtId="37" fontId="18" fillId="0" borderId="17" xfId="0" applyFont="1" applyBorder="1" applyProtection="1">
      <protection locked="0"/>
    </xf>
    <xf numFmtId="37" fontId="16" fillId="0" borderId="18" xfId="0" applyFont="1" applyBorder="1" applyAlignment="1"/>
    <xf numFmtId="37" fontId="22" fillId="0" borderId="0" xfId="0" applyFont="1" applyAlignment="1"/>
    <xf numFmtId="1" fontId="18" fillId="0" borderId="15" xfId="0" applyNumberFormat="1" applyFont="1" applyBorder="1" applyProtection="1">
      <protection locked="0"/>
    </xf>
    <xf numFmtId="37" fontId="16" fillId="0" borderId="0" xfId="0" applyFont="1" applyFill="1" applyBorder="1" applyAlignment="1" applyProtection="1">
      <alignment horizontal="left"/>
    </xf>
    <xf numFmtId="37" fontId="16" fillId="0" borderId="0" xfId="0" applyFont="1" applyAlignment="1" applyProtection="1"/>
    <xf numFmtId="37" fontId="23" fillId="0" borderId="0" xfId="0" applyFont="1" applyAlignment="1" applyProtection="1">
      <alignment horizontal="left"/>
    </xf>
    <xf numFmtId="37" fontId="16" fillId="0" borderId="0" xfId="0" applyFont="1" applyProtection="1"/>
    <xf numFmtId="37" fontId="18" fillId="0" borderId="5" xfId="0" applyFont="1" applyBorder="1" applyProtection="1">
      <protection locked="0"/>
    </xf>
    <xf numFmtId="37" fontId="16" fillId="0" borderId="0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right"/>
    </xf>
    <xf numFmtId="37" fontId="16" fillId="0" borderId="0" xfId="0" quotePrefix="1" applyFont="1" applyBorder="1" applyAlignment="1" applyProtection="1">
      <alignment horizontal="right"/>
    </xf>
    <xf numFmtId="37" fontId="20" fillId="0" borderId="0" xfId="0" applyFont="1" applyAlignment="1">
      <alignment horizontal="left"/>
    </xf>
    <xf numFmtId="37" fontId="12" fillId="0" borderId="5" xfId="1" applyNumberFormat="1" applyBorder="1" applyAlignment="1" applyProtection="1">
      <protection locked="0"/>
    </xf>
    <xf numFmtId="37" fontId="0" fillId="0" borderId="5" xfId="0" applyBorder="1" applyProtection="1"/>
    <xf numFmtId="37" fontId="0" fillId="0" borderId="0" xfId="0" applyAlignment="1">
      <alignment vertical="top"/>
    </xf>
    <xf numFmtId="37" fontId="0" fillId="0" borderId="0" xfId="0" applyFont="1" applyFill="1" applyBorder="1" applyAlignment="1" applyProtection="1">
      <alignment horizontal="left"/>
    </xf>
    <xf numFmtId="37" fontId="0" fillId="0" borderId="11" xfId="0" applyNumberFormat="1" applyBorder="1" applyProtection="1"/>
    <xf numFmtId="37" fontId="0" fillId="0" borderId="0" xfId="0" applyFill="1" applyBorder="1" applyAlignment="1" applyProtection="1">
      <alignment horizontal="left"/>
    </xf>
    <xf numFmtId="37" fontId="0" fillId="0" borderId="0" xfId="0" quotePrefix="1"/>
    <xf numFmtId="39" fontId="9" fillId="0" borderId="0" xfId="0" applyNumberFormat="1" applyFont="1"/>
    <xf numFmtId="1" fontId="9" fillId="0" borderId="0" xfId="0" applyNumberFormat="1" applyFont="1" applyAlignment="1">
      <alignment horizontal="center" wrapText="1"/>
    </xf>
    <xf numFmtId="1" fontId="1" fillId="0" borderId="4" xfId="0" applyNumberFormat="1" applyFont="1" applyBorder="1" applyProtection="1">
      <protection locked="0"/>
    </xf>
    <xf numFmtId="1" fontId="9" fillId="0" borderId="0" xfId="0" applyNumberFormat="1" applyFont="1" applyProtection="1"/>
    <xf numFmtId="1" fontId="1" fillId="0" borderId="5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9" fillId="0" borderId="6" xfId="0" applyNumberFormat="1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1" fontId="9" fillId="0" borderId="12" xfId="0" applyNumberFormat="1" applyFont="1" applyBorder="1" applyProtection="1">
      <protection locked="0"/>
    </xf>
    <xf numFmtId="1" fontId="9" fillId="0" borderId="6" xfId="0" applyNumberFormat="1" applyFont="1" applyBorder="1" applyProtection="1"/>
    <xf numFmtId="1" fontId="9" fillId="0" borderId="0" xfId="0" applyNumberFormat="1" applyFont="1" applyBorder="1" applyProtection="1"/>
    <xf numFmtId="37" fontId="4" fillId="0" borderId="0" xfId="0" applyFont="1" applyAlignment="1" applyProtection="1">
      <alignment horizontal="left" wrapText="1"/>
    </xf>
    <xf numFmtId="37" fontId="4" fillId="0" borderId="0" xfId="0" applyFont="1" applyBorder="1" applyAlignment="1" applyProtection="1">
      <alignment horizontal="left" wrapText="1"/>
    </xf>
    <xf numFmtId="37" fontId="4" fillId="0" borderId="0" xfId="0" applyFont="1" applyAlignment="1" applyProtection="1">
      <alignment wrapText="1"/>
    </xf>
    <xf numFmtId="37" fontId="4" fillId="0" borderId="19" xfId="0" applyFont="1" applyBorder="1" applyAlignment="1" applyProtection="1">
      <alignment wrapText="1"/>
    </xf>
    <xf numFmtId="37" fontId="1" fillId="0" borderId="0" xfId="0" applyFont="1" applyAlignment="1">
      <alignment horizontal="left" wrapText="1"/>
    </xf>
    <xf numFmtId="37" fontId="4" fillId="0" borderId="19" xfId="0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mig@cotopaxire3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activeCell="B3" sqref="B3"/>
    </sheetView>
  </sheetViews>
  <sheetFormatPr defaultRowHeight="19.5" customHeight="1"/>
  <cols>
    <col min="1" max="1" width="35.83203125" style="124" customWidth="1"/>
    <col min="2" max="2" width="45.83203125" style="124" customWidth="1"/>
    <col min="3" max="3" width="5.5" style="124" customWidth="1"/>
    <col min="4" max="4" width="6.83203125" style="124" customWidth="1"/>
    <col min="5" max="5" width="35.83203125" style="124" customWidth="1"/>
    <col min="6" max="6" width="45.83203125" style="124" customWidth="1"/>
    <col min="7" max="7" width="4.83203125" style="124" customWidth="1"/>
    <col min="8" max="16384" width="9.33203125" style="124"/>
  </cols>
  <sheetData>
    <row r="1" spans="1:7" ht="19.5" customHeight="1">
      <c r="A1" s="131" t="s">
        <v>466</v>
      </c>
      <c r="B1" s="130"/>
      <c r="C1" s="130"/>
      <c r="D1" s="130"/>
      <c r="E1" s="130"/>
      <c r="F1" s="132"/>
      <c r="G1" s="132"/>
    </row>
    <row r="2" spans="1:7" ht="19.5" customHeight="1">
      <c r="A2" s="133" t="s">
        <v>231</v>
      </c>
      <c r="B2" s="130"/>
      <c r="C2" s="130"/>
      <c r="D2" s="130"/>
      <c r="E2" s="130"/>
      <c r="F2" s="132"/>
      <c r="G2" s="132"/>
    </row>
    <row r="3" spans="1:7" ht="19.5" customHeight="1">
      <c r="A3" s="133" t="s">
        <v>221</v>
      </c>
      <c r="B3" s="130"/>
      <c r="C3" s="130"/>
      <c r="D3" s="130"/>
      <c r="E3" s="130"/>
      <c r="F3" s="132"/>
      <c r="G3" s="132"/>
    </row>
    <row r="5" spans="1:7" ht="19.5" customHeight="1">
      <c r="A5" s="134" t="s">
        <v>232</v>
      </c>
      <c r="B5" s="135" t="s">
        <v>406</v>
      </c>
      <c r="C5" s="136"/>
      <c r="D5" s="136"/>
      <c r="E5" s="134" t="s">
        <v>233</v>
      </c>
      <c r="F5" s="137" t="s">
        <v>407</v>
      </c>
      <c r="G5" s="125"/>
    </row>
    <row r="6" spans="1:7" ht="19.5" customHeight="1">
      <c r="A6" s="134" t="s">
        <v>234</v>
      </c>
      <c r="B6" s="136"/>
      <c r="C6" s="138"/>
      <c r="D6" s="136"/>
      <c r="F6" s="136"/>
    </row>
    <row r="7" spans="1:7" ht="19.5" customHeight="1">
      <c r="A7" s="134" t="s">
        <v>459</v>
      </c>
      <c r="B7" s="139"/>
      <c r="C7" s="140">
        <v>203</v>
      </c>
      <c r="D7" s="141"/>
      <c r="E7" s="134" t="s">
        <v>115</v>
      </c>
      <c r="F7" s="142">
        <v>1160</v>
      </c>
    </row>
    <row r="8" spans="1:7" ht="19.5" customHeight="1">
      <c r="A8" s="143"/>
      <c r="B8" s="136"/>
      <c r="C8" s="136"/>
      <c r="D8" s="136"/>
      <c r="E8" s="136"/>
      <c r="F8" s="136"/>
    </row>
    <row r="9" spans="1:7" ht="19.5" customHeight="1">
      <c r="A9" s="144"/>
      <c r="B9" s="141"/>
      <c r="C9" s="141"/>
      <c r="D9" s="141"/>
      <c r="E9" s="141"/>
      <c r="F9" s="141"/>
      <c r="G9" s="132"/>
    </row>
    <row r="10" spans="1:7" ht="19.5" customHeight="1">
      <c r="D10" s="141"/>
      <c r="E10" s="141"/>
      <c r="F10" s="141"/>
      <c r="G10" s="132"/>
    </row>
    <row r="11" spans="1:7" ht="19.5" customHeight="1">
      <c r="A11" s="144" t="s">
        <v>235</v>
      </c>
      <c r="B11" s="141"/>
      <c r="C11" s="141"/>
      <c r="D11" s="141"/>
      <c r="E11" s="141"/>
      <c r="F11" s="141"/>
      <c r="G11" s="132"/>
    </row>
    <row r="12" spans="1:7" ht="19.5" customHeight="1">
      <c r="A12" s="127" t="s">
        <v>236</v>
      </c>
      <c r="E12" s="127" t="s">
        <v>236</v>
      </c>
    </row>
    <row r="13" spans="1:7" ht="19.5" customHeight="1">
      <c r="A13" s="145" t="s">
        <v>237</v>
      </c>
      <c r="E13" s="145" t="s">
        <v>237</v>
      </c>
    </row>
    <row r="14" spans="1:7" ht="19.5" customHeight="1">
      <c r="A14" s="134" t="s">
        <v>238</v>
      </c>
      <c r="C14" s="146">
        <v>1</v>
      </c>
      <c r="E14" s="127" t="s">
        <v>81</v>
      </c>
      <c r="G14" s="146"/>
    </row>
    <row r="15" spans="1:7" ht="19.5" customHeight="1">
      <c r="A15" s="134" t="s">
        <v>239</v>
      </c>
      <c r="C15" s="146">
        <v>2</v>
      </c>
      <c r="E15" s="134" t="s">
        <v>242</v>
      </c>
      <c r="G15" s="146">
        <v>9</v>
      </c>
    </row>
    <row r="16" spans="1:7" ht="19.5" customHeight="1">
      <c r="A16" s="127" t="s">
        <v>240</v>
      </c>
      <c r="E16" s="127" t="s">
        <v>116</v>
      </c>
    </row>
    <row r="17" spans="1:7" ht="19.5" customHeight="1">
      <c r="A17" s="126"/>
      <c r="C17" s="146"/>
      <c r="E17" s="134" t="s">
        <v>249</v>
      </c>
      <c r="G17" s="146">
        <v>10</v>
      </c>
    </row>
    <row r="18" spans="1:7" ht="19.5" customHeight="1">
      <c r="A18" s="127" t="s">
        <v>248</v>
      </c>
      <c r="E18" s="134" t="s">
        <v>117</v>
      </c>
      <c r="G18" s="146">
        <v>11</v>
      </c>
    </row>
    <row r="19" spans="1:7" ht="19.5" customHeight="1">
      <c r="A19" s="126"/>
      <c r="C19" s="146"/>
      <c r="E19" s="124" t="s">
        <v>412</v>
      </c>
      <c r="G19" s="124">
        <v>12</v>
      </c>
    </row>
    <row r="20" spans="1:7" ht="19.5" customHeight="1">
      <c r="A20" s="127" t="s">
        <v>251</v>
      </c>
      <c r="E20" s="127" t="s">
        <v>250</v>
      </c>
    </row>
    <row r="21" spans="1:7" ht="19.5" customHeight="1">
      <c r="A21" s="126" t="s">
        <v>447</v>
      </c>
      <c r="B21" s="141"/>
      <c r="C21" s="146">
        <v>8</v>
      </c>
      <c r="E21" s="134" t="s">
        <v>252</v>
      </c>
      <c r="G21" s="146">
        <v>13</v>
      </c>
    </row>
    <row r="22" spans="1:7" ht="19.5" customHeight="1">
      <c r="A22" s="126"/>
      <c r="C22" s="146"/>
    </row>
    <row r="23" spans="1:7" ht="19.5" customHeight="1">
      <c r="A23" s="134"/>
      <c r="C23" s="146"/>
    </row>
    <row r="26" spans="1:7" ht="19.5" customHeight="1">
      <c r="A26" s="126"/>
      <c r="C26" s="146"/>
    </row>
    <row r="27" spans="1:7" ht="19.5" customHeight="1">
      <c r="A27" s="136"/>
      <c r="B27" s="136"/>
      <c r="C27" s="136"/>
      <c r="D27" s="136"/>
    </row>
    <row r="28" spans="1:7" ht="19.5" customHeight="1">
      <c r="A28" s="134" t="s">
        <v>253</v>
      </c>
      <c r="B28" s="136"/>
      <c r="C28" s="136"/>
      <c r="D28" s="136"/>
    </row>
    <row r="29" spans="1:7" ht="19.5" customHeight="1">
      <c r="A29" s="136"/>
      <c r="B29" s="136"/>
      <c r="C29" s="136"/>
      <c r="D29" s="136"/>
    </row>
    <row r="30" spans="1:7" ht="19.5" customHeight="1">
      <c r="A30" s="134" t="s">
        <v>254</v>
      </c>
      <c r="B30" s="147" t="s">
        <v>408</v>
      </c>
      <c r="E30" s="134" t="s">
        <v>255</v>
      </c>
      <c r="F30" s="147" t="s">
        <v>441</v>
      </c>
    </row>
    <row r="32" spans="1:7" ht="19.5" customHeight="1">
      <c r="A32" s="134" t="s">
        <v>256</v>
      </c>
      <c r="B32" s="147" t="s">
        <v>409</v>
      </c>
      <c r="C32" s="132"/>
      <c r="D32" s="132"/>
      <c r="E32" s="134" t="s">
        <v>257</v>
      </c>
      <c r="F32" s="147" t="s">
        <v>410</v>
      </c>
    </row>
    <row r="34" spans="1:6" ht="19.5" customHeight="1">
      <c r="A34" s="134" t="s">
        <v>25</v>
      </c>
      <c r="B34" s="152" t="s">
        <v>411</v>
      </c>
      <c r="C34" s="128"/>
      <c r="D34" s="128"/>
      <c r="E34" s="148"/>
      <c r="F34" s="149"/>
    </row>
    <row r="35" spans="1:6" ht="19.5" customHeight="1">
      <c r="A35" s="128"/>
      <c r="B35" s="129"/>
      <c r="C35" s="128"/>
      <c r="D35" s="128"/>
      <c r="E35" s="148"/>
      <c r="F35" s="149"/>
    </row>
    <row r="36" spans="1:6" ht="19.5" customHeight="1">
      <c r="A36" s="128"/>
      <c r="B36" s="129"/>
      <c r="C36" s="128"/>
      <c r="D36" s="128"/>
      <c r="E36" s="148"/>
      <c r="F36" s="149"/>
    </row>
    <row r="37" spans="1:6" ht="19.5" customHeight="1">
      <c r="A37" s="128"/>
      <c r="B37" s="129"/>
      <c r="C37" s="128"/>
      <c r="D37" s="128"/>
      <c r="E37" s="148"/>
      <c r="F37" s="150"/>
    </row>
    <row r="39" spans="1:6" ht="19.5" customHeight="1">
      <c r="A39" s="129"/>
      <c r="B39" s="128"/>
    </row>
    <row r="40" spans="1:6" ht="19.5" customHeight="1">
      <c r="A40" s="151"/>
      <c r="B40" s="128"/>
    </row>
  </sheetData>
  <phoneticPr fontId="9" type="noConversion"/>
  <hyperlinks>
    <hyperlink ref="B34" r:id="rId1"/>
  </hyperlinks>
  <pageMargins left="0.75" right="0.75" top="1" bottom="1" header="0.5" footer="0.5"/>
  <pageSetup scale="71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E17" sqref="E17"/>
    </sheetView>
  </sheetViews>
  <sheetFormatPr defaultRowHeight="17.45" customHeight="1"/>
  <cols>
    <col min="1" max="1" width="13.1640625" customWidth="1"/>
    <col min="2" max="2" width="74.83203125" customWidth="1"/>
    <col min="3" max="3" width="4.83203125" customWidth="1"/>
    <col min="4" max="4" width="11.6640625" customWidth="1"/>
    <col min="5" max="5" width="41.6640625" customWidth="1"/>
    <col min="7" max="7" width="22.83203125" customWidth="1"/>
    <col min="9" max="9" width="22.83203125" customWidth="1"/>
  </cols>
  <sheetData>
    <row r="1" spans="1:9" ht="17.45" customHeight="1">
      <c r="A1" t="s">
        <v>279</v>
      </c>
      <c r="B1" t="str">
        <f>+'Page 1 - FY200X-0X'!B5</f>
        <v>Fremont School District RE-3</v>
      </c>
      <c r="D1" t="s">
        <v>258</v>
      </c>
      <c r="E1" s="37">
        <f>+'Page 1 - FY200X-0X'!F7</f>
        <v>1160</v>
      </c>
      <c r="G1" s="10"/>
    </row>
    <row r="2" spans="1:9" ht="17.45" customHeight="1">
      <c r="A2" s="13" t="s">
        <v>222</v>
      </c>
      <c r="F2" s="23" t="s">
        <v>260</v>
      </c>
    </row>
    <row r="4" spans="1:9" ht="17.45" customHeight="1">
      <c r="A4" s="6" t="s">
        <v>376</v>
      </c>
      <c r="B4" s="1" t="s">
        <v>71</v>
      </c>
      <c r="C4" s="1"/>
      <c r="D4" s="1" t="s">
        <v>72</v>
      </c>
    </row>
    <row r="5" spans="1:9" ht="17.45" customHeight="1">
      <c r="B5" s="1" t="s">
        <v>73</v>
      </c>
      <c r="C5" s="1"/>
      <c r="D5" s="2" t="s">
        <v>405</v>
      </c>
    </row>
    <row r="6" spans="1:9" ht="17.45" customHeight="1">
      <c r="B6" s="1" t="s">
        <v>74</v>
      </c>
      <c r="C6" s="1"/>
      <c r="D6" s="1" t="s">
        <v>75</v>
      </c>
    </row>
    <row r="7" spans="1:9" ht="17.45" customHeight="1">
      <c r="B7" s="1" t="s">
        <v>76</v>
      </c>
      <c r="C7" s="1"/>
      <c r="D7" s="1" t="s">
        <v>77</v>
      </c>
    </row>
    <row r="8" spans="1:9" ht="17.45" customHeight="1">
      <c r="B8" s="1" t="s">
        <v>78</v>
      </c>
      <c r="C8" s="1"/>
      <c r="D8" s="1" t="s">
        <v>458</v>
      </c>
      <c r="I8" s="16"/>
    </row>
    <row r="9" spans="1:9" ht="17.45" customHeight="1">
      <c r="B9" s="1" t="s">
        <v>79</v>
      </c>
      <c r="C9" s="1"/>
    </row>
    <row r="10" spans="1:9" ht="17.45" customHeight="1">
      <c r="G10" s="20" t="s">
        <v>424</v>
      </c>
      <c r="I10" s="30" t="s">
        <v>440</v>
      </c>
    </row>
    <row r="11" spans="1:9" ht="17.45" customHeight="1">
      <c r="D11" s="1" t="s">
        <v>16</v>
      </c>
      <c r="G11" s="20"/>
      <c r="I11" s="30"/>
    </row>
    <row r="12" spans="1:9" ht="17.45" customHeight="1">
      <c r="A12" s="6" t="s">
        <v>377</v>
      </c>
      <c r="B12" s="1" t="s">
        <v>80</v>
      </c>
      <c r="C12" s="1"/>
    </row>
    <row r="13" spans="1:9" ht="17.45" customHeight="1">
      <c r="B13" s="1" t="s">
        <v>241</v>
      </c>
      <c r="C13" s="1"/>
      <c r="D13" s="38" t="s">
        <v>44</v>
      </c>
      <c r="F13" s="5">
        <v>1</v>
      </c>
      <c r="G13" s="50">
        <f>GenFundExp2!G113</f>
        <v>860000</v>
      </c>
      <c r="H13" s="4"/>
      <c r="I13" s="50">
        <f>GenFundExp2!G107</f>
        <v>2861274</v>
      </c>
    </row>
    <row r="14" spans="1:9" ht="17.45" customHeight="1">
      <c r="D14" s="1" t="s">
        <v>460</v>
      </c>
      <c r="F14" s="81">
        <v>12</v>
      </c>
      <c r="G14" s="29">
        <v>0</v>
      </c>
      <c r="H14" s="102"/>
      <c r="I14" s="50">
        <f>FoodServ!G40</f>
        <v>175502</v>
      </c>
    </row>
    <row r="15" spans="1:9" ht="17.45" customHeight="1">
      <c r="D15" s="1" t="s">
        <v>81</v>
      </c>
      <c r="G15" s="51"/>
      <c r="I15" s="51"/>
    </row>
    <row r="16" spans="1:9" ht="17.45" customHeight="1">
      <c r="E16" s="1" t="s">
        <v>461</v>
      </c>
      <c r="F16" s="5">
        <v>16</v>
      </c>
      <c r="G16" s="50">
        <v>0</v>
      </c>
      <c r="H16" s="4"/>
      <c r="I16" s="50">
        <f>PupilActAgency!G19</f>
        <v>200000</v>
      </c>
    </row>
    <row r="17" spans="4:9" ht="17.45" customHeight="1" thickBot="1"/>
    <row r="18" spans="4:9" ht="17.45" customHeight="1" thickBot="1">
      <c r="D18" s="1" t="s">
        <v>82</v>
      </c>
      <c r="F18" s="5">
        <v>19</v>
      </c>
      <c r="G18" s="28">
        <f>SUM(G13:G16)</f>
        <v>860000</v>
      </c>
      <c r="H18" s="4"/>
      <c r="I18" s="28">
        <f>SUM(I13:I16)</f>
        <v>3236776</v>
      </c>
    </row>
  </sheetData>
  <phoneticPr fontId="9" type="noConversion"/>
  <pageMargins left="0.75" right="0.75" top="1" bottom="1" header="0.5" footer="0.5"/>
  <pageSetup scale="75" firstPageNumber="51" orientation="landscape" horizontalDpi="300" verticalDpi="300" r:id="rId1"/>
  <headerFooter alignWithMargins="0">
    <oddFooter>&amp;LCDE, Public Scool Finance Unit&amp;C&amp;P&amp;RRevised July, 2004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>
      <selection activeCell="A25" sqref="A25"/>
    </sheetView>
  </sheetViews>
  <sheetFormatPr defaultRowHeight="17.45" customHeight="1"/>
  <cols>
    <col min="1" max="1" width="79.33203125" customWidth="1"/>
    <col min="2" max="2" width="19" hidden="1" customWidth="1"/>
    <col min="3" max="3" width="22.83203125" customWidth="1"/>
    <col min="4" max="4" width="58.33203125" customWidth="1"/>
    <col min="5" max="5" width="22.83203125" customWidth="1"/>
    <col min="7" max="7" width="22.6640625" customWidth="1"/>
  </cols>
  <sheetData>
    <row r="1" spans="1:5" ht="17.45" customHeight="1">
      <c r="A1" s="20" t="s">
        <v>83</v>
      </c>
    </row>
    <row r="3" spans="1:5" ht="17.45" customHeight="1">
      <c r="A3" s="42" t="s">
        <v>113</v>
      </c>
    </row>
    <row r="4" spans="1:5" ht="17.45" customHeight="1">
      <c r="A4" s="43" t="s">
        <v>86</v>
      </c>
    </row>
    <row r="5" spans="1:5" ht="17.45" customHeight="1">
      <c r="A5" s="13"/>
    </row>
    <row r="6" spans="1:5" ht="17.45" customHeight="1">
      <c r="A6" s="1" t="s">
        <v>378</v>
      </c>
      <c r="C6" s="61" t="str">
        <f>IF(GenFundExp2!G126=0,"ALL IS OK","ERROR YOU MUST FIX")</f>
        <v>ALL IS OK</v>
      </c>
    </row>
    <row r="7" spans="1:5" ht="17.45" customHeight="1">
      <c r="A7" s="1" t="s">
        <v>84</v>
      </c>
      <c r="C7" s="61" t="str">
        <f>IF(FoodServ!G55=0,"ALL IS OK","ERROR YOU MUST FIX")</f>
        <v>ALL IS OK</v>
      </c>
    </row>
    <row r="8" spans="1:5" ht="17.45" customHeight="1">
      <c r="A8" s="1" t="s">
        <v>85</v>
      </c>
      <c r="C8" s="61" t="str">
        <f>IF(PupilActAgency!G32=0,"ALL IS OK","ERROR YOU MUST FIX")</f>
        <v>ALL IS OK</v>
      </c>
    </row>
    <row r="9" spans="1:5" ht="17.45" customHeight="1">
      <c r="A9" s="1"/>
    </row>
    <row r="10" spans="1:5" ht="17.45" customHeight="1">
      <c r="A10" s="42"/>
    </row>
    <row r="12" spans="1:5" ht="17.45" customHeight="1">
      <c r="A12" s="35" t="s">
        <v>270</v>
      </c>
    </row>
    <row r="13" spans="1:5" ht="17.45" customHeight="1">
      <c r="A13" s="38"/>
      <c r="D13" s="38"/>
    </row>
    <row r="14" spans="1:5" ht="17.45" customHeight="1">
      <c r="A14" s="1" t="s">
        <v>378</v>
      </c>
      <c r="C14" s="39">
        <f>GenFundREV!G39-GenFundREV!G45</f>
        <v>-88000</v>
      </c>
      <c r="D14" s="1"/>
      <c r="E14" s="46"/>
    </row>
    <row r="15" spans="1:5" ht="17.45" customHeight="1">
      <c r="A15" s="1" t="s">
        <v>84</v>
      </c>
      <c r="C15" s="39">
        <f>FoodServ!G17</f>
        <v>88000</v>
      </c>
      <c r="D15" s="1"/>
      <c r="E15" s="46"/>
    </row>
    <row r="16" spans="1:5" ht="17.45" customHeight="1">
      <c r="D16" s="1"/>
      <c r="E16" s="46"/>
    </row>
    <row r="17" spans="1:5" ht="17.45" customHeight="1">
      <c r="C17" s="45">
        <f>SUM(C14:C16)</f>
        <v>0</v>
      </c>
      <c r="E17" s="53"/>
    </row>
    <row r="18" spans="1:5" ht="17.45" customHeight="1">
      <c r="A18" s="35" t="s">
        <v>271</v>
      </c>
      <c r="C18" s="60" t="str">
        <f>IF(C17=0, "ALL IS OK", "ERROR YOU MUST FIX")</f>
        <v>ALL IS OK</v>
      </c>
      <c r="E18" s="46"/>
    </row>
    <row r="19" spans="1:5" ht="17.45" customHeight="1">
      <c r="A19" s="5"/>
      <c r="C19" s="53"/>
    </row>
    <row r="20" spans="1:5" ht="17.45" customHeight="1">
      <c r="A20" s="35" t="s">
        <v>114</v>
      </c>
    </row>
    <row r="21" spans="1:5" ht="17.45" customHeight="1">
      <c r="A21" s="22" t="s">
        <v>128</v>
      </c>
    </row>
    <row r="22" spans="1:5" ht="17.45" customHeight="1">
      <c r="A22" s="22" t="s">
        <v>129</v>
      </c>
      <c r="C22" s="39">
        <f>GenFundExp2!G122*0.15</f>
        <v>654830.85</v>
      </c>
    </row>
    <row r="23" spans="1:5" ht="17.45" customHeight="1">
      <c r="A23" s="48" t="s">
        <v>130</v>
      </c>
      <c r="C23" s="39">
        <f>GenFundExp2!G120</f>
        <v>644265</v>
      </c>
    </row>
    <row r="24" spans="1:5" ht="17.45" customHeight="1">
      <c r="A24" s="47"/>
      <c r="C24" s="61" t="str">
        <f>IF(C23&lt;=0.15*(GenFundExp2!G107+GenFundExp2!G113+GenFundExp2!G120),"ALL IS OK","ERROR YOU MUST FIX")</f>
        <v>ALL IS OK</v>
      </c>
    </row>
    <row r="25" spans="1:5" ht="17.45" customHeight="1">
      <c r="A25" s="5"/>
    </row>
    <row r="26" spans="1:5" ht="17.45" customHeight="1">
      <c r="A26" s="5"/>
    </row>
    <row r="27" spans="1:5" ht="17.45" customHeight="1">
      <c r="A27" s="5"/>
    </row>
    <row r="28" spans="1:5" ht="17.45" customHeight="1">
      <c r="A28" s="5"/>
    </row>
    <row r="29" spans="1:5" ht="17.45" customHeight="1">
      <c r="A29" s="5"/>
    </row>
    <row r="30" spans="1:5" ht="17.45" customHeight="1">
      <c r="A30" s="5"/>
    </row>
    <row r="31" spans="1:5" ht="17.45" customHeight="1">
      <c r="A31" s="5"/>
    </row>
    <row r="32" spans="1:5" ht="17.45" customHeight="1">
      <c r="A32" s="5"/>
    </row>
    <row r="33" spans="1:8" ht="17.45" customHeight="1">
      <c r="A33" s="5"/>
    </row>
    <row r="34" spans="1:8" ht="17.45" customHeight="1">
      <c r="A34" s="5"/>
    </row>
    <row r="35" spans="1:8" ht="17.45" customHeight="1">
      <c r="A35" s="5"/>
    </row>
    <row r="36" spans="1:8" ht="17.45" customHeight="1">
      <c r="A36" s="5"/>
    </row>
    <row r="37" spans="1:8" ht="17.45" customHeight="1">
      <c r="A37" s="5"/>
    </row>
    <row r="38" spans="1:8" ht="17.45" customHeight="1">
      <c r="A38" s="5"/>
    </row>
    <row r="39" spans="1:8" ht="17.45" customHeight="1">
      <c r="A39" s="5"/>
    </row>
    <row r="40" spans="1:8" ht="17.45" customHeight="1">
      <c r="A40" s="5"/>
    </row>
    <row r="41" spans="1:8" ht="17.45" customHeight="1">
      <c r="A41" s="5"/>
    </row>
    <row r="42" spans="1:8" ht="17.45" customHeight="1">
      <c r="A42" s="5"/>
    </row>
    <row r="43" spans="1:8" ht="17.45" customHeight="1">
      <c r="A43" s="5"/>
    </row>
    <row r="44" spans="1:8" ht="17.45" customHeight="1">
      <c r="A44" s="5"/>
    </row>
    <row r="45" spans="1:8" ht="17.45" customHeight="1">
      <c r="A45" s="5"/>
      <c r="H45" s="3"/>
    </row>
    <row r="46" spans="1:8" ht="17.45" customHeight="1">
      <c r="A46" s="5"/>
      <c r="H46" s="3"/>
    </row>
    <row r="47" spans="1:8" ht="17.45" customHeight="1">
      <c r="A47" s="5"/>
      <c r="H47" s="3"/>
    </row>
    <row r="48" spans="1:8" ht="17.45" customHeight="1">
      <c r="B48" s="1"/>
      <c r="C48" s="1"/>
      <c r="H48" s="3"/>
    </row>
    <row r="49" spans="2:8" ht="17.45" customHeight="1">
      <c r="B49" s="5"/>
      <c r="C49" s="5"/>
      <c r="H49" s="3"/>
    </row>
    <row r="50" spans="2:8" ht="17.45" customHeight="1">
      <c r="B50" s="5"/>
      <c r="C50" s="5"/>
      <c r="H50" s="3"/>
    </row>
    <row r="51" spans="2:8" ht="17.45" customHeight="1">
      <c r="B51" s="5"/>
      <c r="C51" s="6"/>
      <c r="H51" s="3"/>
    </row>
    <row r="52" spans="2:8" ht="17.45" customHeight="1">
      <c r="B52" s="5"/>
      <c r="C52" s="5"/>
      <c r="H52" s="3"/>
    </row>
    <row r="53" spans="2:8" ht="17.45" customHeight="1">
      <c r="B53" s="5"/>
      <c r="C53" s="5"/>
      <c r="H53" s="3"/>
    </row>
    <row r="54" spans="2:8" ht="17.45" customHeight="1">
      <c r="B54" s="5"/>
      <c r="C54" s="5"/>
      <c r="H54" s="3"/>
    </row>
    <row r="55" spans="2:8" ht="17.45" customHeight="1">
      <c r="B55" s="5"/>
      <c r="C55" s="5"/>
      <c r="H55" s="3"/>
    </row>
    <row r="56" spans="2:8" ht="17.45" customHeight="1">
      <c r="B56" s="5"/>
      <c r="C56" s="5"/>
      <c r="H56" s="3"/>
    </row>
    <row r="57" spans="2:8" ht="17.45" customHeight="1">
      <c r="B57" s="5"/>
      <c r="C57" s="5"/>
      <c r="H57" s="3"/>
    </row>
    <row r="58" spans="2:8" ht="17.45" customHeight="1">
      <c r="B58" s="5"/>
      <c r="C58" s="5"/>
      <c r="H58" s="3"/>
    </row>
    <row r="59" spans="2:8" ht="17.45" customHeight="1">
      <c r="B59" s="5"/>
      <c r="C59" s="5"/>
      <c r="H59" s="3"/>
    </row>
    <row r="60" spans="2:8" ht="17.45" customHeight="1">
      <c r="B60" s="5"/>
      <c r="C60" s="5"/>
      <c r="H60" s="3"/>
    </row>
    <row r="61" spans="2:8" ht="17.45" customHeight="1">
      <c r="B61" s="5"/>
      <c r="C61" s="5"/>
      <c r="H61" s="3"/>
    </row>
    <row r="62" spans="2:8" ht="17.45" customHeight="1">
      <c r="B62" s="5"/>
      <c r="C62" s="5"/>
      <c r="H62" s="3"/>
    </row>
    <row r="63" spans="2:8" ht="17.45" customHeight="1">
      <c r="B63" s="5"/>
      <c r="C63" s="5"/>
      <c r="G63" s="3"/>
      <c r="H63" s="3"/>
    </row>
    <row r="64" spans="2:8" ht="17.45" customHeight="1">
      <c r="B64" s="5"/>
      <c r="C64" s="5"/>
      <c r="G64" s="3"/>
      <c r="H64" s="3"/>
    </row>
    <row r="65" spans="1:8" ht="17.45" customHeight="1">
      <c r="B65" s="5"/>
      <c r="C65" s="5"/>
      <c r="E65" s="3"/>
      <c r="F65" s="3"/>
      <c r="G65" s="3"/>
      <c r="H65" s="3"/>
    </row>
    <row r="66" spans="1:8" ht="17.45" customHeight="1">
      <c r="B66" s="5"/>
      <c r="C66" s="5"/>
      <c r="F66" s="3"/>
      <c r="G66" s="3"/>
      <c r="H66" s="3"/>
    </row>
    <row r="67" spans="1:8" ht="17.45" customHeight="1">
      <c r="E67" s="3"/>
      <c r="F67" s="3"/>
      <c r="G67" s="3"/>
      <c r="H67" s="3"/>
    </row>
    <row r="68" spans="1:8" ht="17.45" customHeight="1">
      <c r="A68" s="3"/>
      <c r="B68" s="5"/>
      <c r="C68" s="5"/>
      <c r="D68" s="3"/>
      <c r="E68" s="3"/>
      <c r="F68" s="3"/>
      <c r="G68" s="3"/>
      <c r="H68" s="3"/>
    </row>
    <row r="69" spans="1:8" ht="17.45" customHeight="1">
      <c r="A69" s="3"/>
      <c r="B69" s="3"/>
      <c r="C69" s="3"/>
      <c r="D69" s="3"/>
      <c r="E69" s="3"/>
      <c r="F69" s="3"/>
      <c r="G69" s="3"/>
      <c r="H69" s="3"/>
    </row>
    <row r="70" spans="1:8" ht="17.45" customHeight="1">
      <c r="A70" s="3"/>
      <c r="B70" s="3"/>
      <c r="C70" s="3"/>
      <c r="D70" s="3"/>
      <c r="E70" s="3"/>
      <c r="F70" s="3"/>
      <c r="G70" s="3"/>
      <c r="H70" s="3"/>
    </row>
    <row r="71" spans="1:8" ht="17.45" customHeight="1">
      <c r="A71" s="3"/>
      <c r="B71" s="3"/>
      <c r="C71" s="3"/>
      <c r="D71" s="3"/>
      <c r="E71" s="3"/>
      <c r="F71" s="3"/>
      <c r="G71" s="3"/>
      <c r="H71" s="3"/>
    </row>
  </sheetData>
  <phoneticPr fontId="9" type="noConversion"/>
  <pageMargins left="0.75" right="0.75" top="1" bottom="1" header="0.5" footer="0.5"/>
  <pageSetup scale="72" firstPageNumber="52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C26" sqref="C26"/>
    </sheetView>
  </sheetViews>
  <sheetFormatPr defaultRowHeight="16.5" customHeight="1"/>
  <cols>
    <col min="1" max="1" width="54" customWidth="1"/>
    <col min="2" max="2" width="30" customWidth="1"/>
    <col min="3" max="3" width="31" customWidth="1"/>
    <col min="4" max="4" width="24.5" customWidth="1"/>
    <col min="5" max="5" width="22.83203125" customWidth="1"/>
  </cols>
  <sheetData>
    <row r="1" spans="1:5" ht="16.5" customHeight="1">
      <c r="D1" s="10"/>
    </row>
    <row r="2" spans="1:5" ht="16.5" customHeight="1">
      <c r="A2" s="13" t="s">
        <v>119</v>
      </c>
    </row>
    <row r="3" spans="1:5" ht="16.5" customHeight="1">
      <c r="A3" s="13"/>
    </row>
    <row r="7" spans="1:5" ht="16.5" customHeight="1" thickBot="1"/>
    <row r="8" spans="1:5" ht="16.5" customHeight="1" thickTop="1">
      <c r="A8" s="31" t="s">
        <v>120</v>
      </c>
      <c r="B8" s="33" t="s">
        <v>121</v>
      </c>
      <c r="C8" s="33" t="s">
        <v>122</v>
      </c>
      <c r="D8" s="9" t="s">
        <v>123</v>
      </c>
      <c r="E8" s="9" t="s">
        <v>422</v>
      </c>
    </row>
    <row r="9" spans="1:5" ht="16.5" customHeight="1" thickBot="1">
      <c r="A9" s="18"/>
      <c r="B9" s="34" t="s">
        <v>124</v>
      </c>
      <c r="C9" s="34" t="s">
        <v>125</v>
      </c>
      <c r="D9" s="19"/>
      <c r="E9" s="19"/>
    </row>
    <row r="10" spans="1:5" ht="16.5" customHeight="1" thickTop="1">
      <c r="A10" s="32" t="s">
        <v>378</v>
      </c>
      <c r="B10" s="29">
        <f>GenFundREV!G47</f>
        <v>4365539</v>
      </c>
      <c r="C10" s="29">
        <f>GenFundExp2!G107</f>
        <v>2861274</v>
      </c>
      <c r="D10" s="29">
        <f>GenFundExp2!G113</f>
        <v>860000</v>
      </c>
      <c r="E10" s="153">
        <f>B10-C10-D10</f>
        <v>644265</v>
      </c>
    </row>
    <row r="11" spans="1:5" ht="16.5" customHeight="1">
      <c r="A11" s="32" t="s">
        <v>126</v>
      </c>
      <c r="B11" s="29">
        <f>FoodServ!G22</f>
        <v>209031</v>
      </c>
      <c r="C11" s="29">
        <f>FoodServ!G40</f>
        <v>175502</v>
      </c>
      <c r="D11" s="29">
        <v>0</v>
      </c>
      <c r="E11" s="153">
        <f>B11-C11-D11</f>
        <v>33529</v>
      </c>
    </row>
    <row r="12" spans="1:5" ht="16.5" customHeight="1">
      <c r="A12" s="32" t="s">
        <v>137</v>
      </c>
      <c r="B12" s="29">
        <f>PupilActAgency!G11</f>
        <v>247179</v>
      </c>
      <c r="C12" s="29">
        <f>PupilActAgency!G15</f>
        <v>200000</v>
      </c>
      <c r="D12" s="29">
        <v>0</v>
      </c>
      <c r="E12" s="153">
        <f>B12-C12-D12</f>
        <v>47179</v>
      </c>
    </row>
    <row r="14" spans="1:5" ht="16.5" customHeight="1">
      <c r="A14" s="39" t="s">
        <v>59</v>
      </c>
      <c r="B14" s="52">
        <f>SUM(B10:B12)</f>
        <v>4821749</v>
      </c>
      <c r="C14" s="52">
        <f>SUM(C10:C12)</f>
        <v>3236776</v>
      </c>
      <c r="D14" s="52">
        <f>SUM(D10:D12)</f>
        <v>860000</v>
      </c>
      <c r="E14" s="52">
        <f>SUM(E10:E12)</f>
        <v>724973</v>
      </c>
    </row>
    <row r="19" spans="1:1" ht="16.5" customHeight="1">
      <c r="A19" t="s">
        <v>457</v>
      </c>
    </row>
  </sheetData>
  <phoneticPr fontId="9" type="noConversion"/>
  <pageMargins left="0.75" right="0.75" top="1" bottom="1" header="0.5" footer="0.5"/>
  <pageSetup scale="97" firstPageNumber="55" orientation="landscape" horizontalDpi="300" verticalDpi="300" r:id="rId1"/>
  <headerFooter alignWithMargins="0">
    <oddFooter>&amp;LCDE, Public Scool Finance Unit&amp;C&amp;P&amp;RRevised July, 2004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opLeftCell="A14" workbookViewId="0">
      <selection activeCell="I47" sqref="I47"/>
    </sheetView>
  </sheetViews>
  <sheetFormatPr defaultRowHeight="15.75" customHeight="1"/>
  <cols>
    <col min="1" max="1" width="10" style="94" customWidth="1"/>
    <col min="2" max="2" width="5" style="105" bestFit="1" customWidth="1"/>
    <col min="3" max="3" width="70.83203125" style="74" customWidth="1"/>
    <col min="4" max="7" width="15.83203125" style="74" customWidth="1"/>
    <col min="8" max="9" width="18.83203125" style="74" customWidth="1"/>
    <col min="10" max="16384" width="9.33203125" style="74"/>
  </cols>
  <sheetData>
    <row r="1" spans="1:9" ht="15.75" customHeight="1">
      <c r="A1" s="74" t="s">
        <v>279</v>
      </c>
      <c r="C1" s="95" t="str">
        <f>+'Page 1 - FY200X-0X'!B5</f>
        <v>Fremont School District RE-3</v>
      </c>
      <c r="D1" s="78" t="s">
        <v>258</v>
      </c>
      <c r="E1" s="79">
        <f>+'Page 1 - FY200X-0X'!F7</f>
        <v>1160</v>
      </c>
      <c r="G1" s="23" t="s">
        <v>260</v>
      </c>
      <c r="I1" s="44"/>
    </row>
    <row r="2" spans="1:9" ht="15.75" customHeight="1">
      <c r="A2" s="116" t="s">
        <v>259</v>
      </c>
      <c r="B2" s="106"/>
      <c r="C2" s="14"/>
    </row>
    <row r="3" spans="1:9" ht="29.25" customHeight="1">
      <c r="D3" s="80" t="s">
        <v>282</v>
      </c>
      <c r="E3" s="80" t="s">
        <v>283</v>
      </c>
      <c r="F3" s="80" t="s">
        <v>284</v>
      </c>
      <c r="G3" s="80" t="s">
        <v>23</v>
      </c>
      <c r="H3" s="75"/>
      <c r="I3" s="75"/>
    </row>
    <row r="4" spans="1:9" ht="15.75" customHeight="1" thickBot="1">
      <c r="D4" s="80"/>
      <c r="E4" s="80"/>
      <c r="F4" s="80"/>
      <c r="G4" s="160"/>
      <c r="H4" s="75"/>
      <c r="I4" s="75"/>
    </row>
    <row r="5" spans="1:9" ht="15.75" customHeight="1" thickBot="1">
      <c r="A5" s="56" t="s">
        <v>263</v>
      </c>
      <c r="B5" s="107" t="s">
        <v>261</v>
      </c>
      <c r="C5" s="16"/>
      <c r="D5" s="24">
        <v>1310281</v>
      </c>
      <c r="E5" s="161">
        <v>1207962</v>
      </c>
      <c r="F5" s="24">
        <v>1501174</v>
      </c>
      <c r="G5" s="161">
        <v>1501266</v>
      </c>
      <c r="H5" s="89"/>
    </row>
    <row r="6" spans="1:9" ht="15.75" customHeight="1">
      <c r="A6" s="59" t="s">
        <v>262</v>
      </c>
      <c r="B6" s="108" t="s">
        <v>264</v>
      </c>
      <c r="D6" s="75"/>
      <c r="E6" s="162"/>
      <c r="F6" s="75"/>
      <c r="G6" s="162"/>
      <c r="H6" s="75"/>
      <c r="I6" s="75"/>
    </row>
    <row r="7" spans="1:9" ht="15.75" customHeight="1">
      <c r="A7" s="77" t="s">
        <v>265</v>
      </c>
      <c r="B7" s="109" t="s">
        <v>144</v>
      </c>
      <c r="C7" s="41" t="s">
        <v>395</v>
      </c>
      <c r="D7" s="26">
        <v>1375350</v>
      </c>
      <c r="E7" s="163">
        <v>1226687</v>
      </c>
      <c r="F7" s="26">
        <v>1377445</v>
      </c>
      <c r="G7" s="163">
        <v>1308471</v>
      </c>
      <c r="H7" s="17"/>
      <c r="I7" s="75"/>
    </row>
    <row r="8" spans="1:9" ht="15.75" customHeight="1">
      <c r="A8" s="77" t="s">
        <v>266</v>
      </c>
      <c r="B8" s="109" t="s">
        <v>145</v>
      </c>
      <c r="C8" s="41" t="s">
        <v>396</v>
      </c>
      <c r="D8" s="26">
        <v>209762</v>
      </c>
      <c r="E8" s="163">
        <v>184981</v>
      </c>
      <c r="F8" s="26">
        <v>222073</v>
      </c>
      <c r="G8" s="163">
        <v>197835</v>
      </c>
      <c r="H8" s="17"/>
      <c r="I8" s="17"/>
    </row>
    <row r="9" spans="1:9" ht="15.75" customHeight="1">
      <c r="A9" s="77" t="s">
        <v>267</v>
      </c>
      <c r="B9" s="109" t="s">
        <v>147</v>
      </c>
      <c r="C9" s="41" t="s">
        <v>0</v>
      </c>
      <c r="D9" s="26">
        <v>-43.21</v>
      </c>
      <c r="E9" s="163">
        <v>250</v>
      </c>
      <c r="F9" s="26">
        <v>2500</v>
      </c>
      <c r="G9" s="163">
        <v>250</v>
      </c>
      <c r="H9" s="17"/>
      <c r="I9" s="75"/>
    </row>
    <row r="10" spans="1:9" ht="15.75" customHeight="1">
      <c r="A10" s="77" t="s">
        <v>394</v>
      </c>
      <c r="B10" s="109" t="s">
        <v>148</v>
      </c>
      <c r="C10" s="41" t="s">
        <v>1</v>
      </c>
      <c r="D10" s="26">
        <v>25</v>
      </c>
      <c r="E10" s="163">
        <v>0</v>
      </c>
      <c r="F10" s="26">
        <v>82</v>
      </c>
      <c r="G10" s="163">
        <v>0</v>
      </c>
      <c r="H10" s="17"/>
      <c r="I10" s="75"/>
    </row>
    <row r="11" spans="1:9" ht="15.75" customHeight="1">
      <c r="A11" s="77" t="s">
        <v>268</v>
      </c>
      <c r="B11" s="109" t="s">
        <v>149</v>
      </c>
      <c r="C11" s="41" t="s">
        <v>2</v>
      </c>
      <c r="D11" s="26">
        <v>12958</v>
      </c>
      <c r="E11" s="163">
        <v>11500</v>
      </c>
      <c r="F11" s="26">
        <v>11500</v>
      </c>
      <c r="G11" s="163">
        <v>11500</v>
      </c>
      <c r="H11" s="17"/>
      <c r="I11" s="75"/>
    </row>
    <row r="12" spans="1:9" ht="15.75" customHeight="1">
      <c r="A12" s="77" t="s">
        <v>269</v>
      </c>
      <c r="B12" s="109" t="s">
        <v>165</v>
      </c>
      <c r="C12" s="41" t="s">
        <v>3</v>
      </c>
      <c r="D12" s="26">
        <v>8453</v>
      </c>
      <c r="E12" s="163">
        <v>8600</v>
      </c>
      <c r="F12" s="26">
        <v>9000</v>
      </c>
      <c r="G12" s="163">
        <v>9000</v>
      </c>
      <c r="H12" s="17"/>
      <c r="I12" s="75"/>
    </row>
    <row r="13" spans="1:9" ht="15.75" customHeight="1">
      <c r="A13" s="77" t="s">
        <v>5</v>
      </c>
      <c r="B13" s="109" t="s">
        <v>172</v>
      </c>
      <c r="C13" s="41" t="s">
        <v>6</v>
      </c>
      <c r="D13" s="26">
        <v>87265</v>
      </c>
      <c r="E13" s="163">
        <v>0</v>
      </c>
      <c r="F13" s="26">
        <v>43148</v>
      </c>
      <c r="G13" s="163">
        <v>0</v>
      </c>
      <c r="H13" s="17"/>
      <c r="I13" s="75"/>
    </row>
    <row r="14" spans="1:9" ht="15.75" customHeight="1" thickBot="1">
      <c r="B14" s="110"/>
      <c r="C14" s="41"/>
      <c r="D14" s="12"/>
      <c r="E14" s="164"/>
      <c r="F14" s="12"/>
      <c r="G14" s="164"/>
      <c r="H14" s="17"/>
      <c r="I14" s="75"/>
    </row>
    <row r="15" spans="1:9" ht="15.75" customHeight="1" thickTop="1" thickBot="1">
      <c r="B15" s="109" t="s">
        <v>179</v>
      </c>
      <c r="C15" s="41" t="s">
        <v>391</v>
      </c>
      <c r="D15" s="69">
        <f>SUM(D7:D13)</f>
        <v>1693769.79</v>
      </c>
      <c r="E15" s="165">
        <f>SUM(E7:E13)</f>
        <v>1432018</v>
      </c>
      <c r="F15" s="69">
        <f>SUM(F7:F14)</f>
        <v>1665748</v>
      </c>
      <c r="G15" s="165">
        <f>SUM(G7:G13)</f>
        <v>1527056</v>
      </c>
      <c r="I15" s="75"/>
    </row>
    <row r="16" spans="1:9" ht="15.75" customHeight="1" thickTop="1">
      <c r="B16" s="110"/>
      <c r="C16" s="41"/>
      <c r="D16" s="99"/>
      <c r="E16" s="166"/>
      <c r="F16" s="99"/>
      <c r="G16" s="166"/>
      <c r="I16" s="75"/>
    </row>
    <row r="17" spans="1:9" ht="15.75" customHeight="1">
      <c r="A17" s="77"/>
      <c r="B17" s="110"/>
      <c r="C17" s="41"/>
      <c r="D17" s="12"/>
      <c r="E17" s="164"/>
      <c r="F17" s="12"/>
      <c r="G17" s="164"/>
      <c r="I17" s="75"/>
    </row>
    <row r="18" spans="1:9" ht="15.75" customHeight="1">
      <c r="B18" s="108" t="s">
        <v>272</v>
      </c>
      <c r="D18" s="75"/>
      <c r="E18" s="162"/>
      <c r="F18" s="75"/>
      <c r="G18" s="162"/>
      <c r="H18" s="75"/>
      <c r="I18" s="75"/>
    </row>
    <row r="19" spans="1:9" ht="15.75" customHeight="1">
      <c r="A19" s="77" t="s">
        <v>273</v>
      </c>
      <c r="B19" s="109" t="s">
        <v>389</v>
      </c>
      <c r="C19" s="41" t="s">
        <v>4</v>
      </c>
      <c r="D19" s="26">
        <v>933683</v>
      </c>
      <c r="E19" s="163">
        <v>994670</v>
      </c>
      <c r="F19" s="26">
        <v>992332</v>
      </c>
      <c r="G19" s="163">
        <v>1196245</v>
      </c>
      <c r="H19" s="17"/>
      <c r="I19" s="75"/>
    </row>
    <row r="20" spans="1:9" ht="15.75" customHeight="1">
      <c r="A20" s="82" t="s">
        <v>63</v>
      </c>
      <c r="B20" s="109" t="s">
        <v>390</v>
      </c>
      <c r="C20" s="1" t="s">
        <v>430</v>
      </c>
      <c r="D20" s="26">
        <v>11124</v>
      </c>
      <c r="E20" s="163">
        <v>7624</v>
      </c>
      <c r="F20" s="26">
        <v>10012</v>
      </c>
      <c r="G20" s="163">
        <v>10012</v>
      </c>
      <c r="H20" s="17"/>
      <c r="I20" s="75"/>
    </row>
    <row r="21" spans="1:9" ht="15.75" customHeight="1">
      <c r="A21" s="57" t="s">
        <v>452</v>
      </c>
      <c r="B21" s="109" t="s">
        <v>184</v>
      </c>
      <c r="C21" s="1" t="s">
        <v>453</v>
      </c>
      <c r="D21" s="26">
        <v>1106</v>
      </c>
      <c r="E21" s="163">
        <v>0</v>
      </c>
      <c r="F21" s="26">
        <v>1448</v>
      </c>
      <c r="G21" s="163">
        <v>0</v>
      </c>
      <c r="H21" s="17"/>
      <c r="I21" s="75"/>
    </row>
    <row r="22" spans="1:9" ht="15.75" customHeight="1">
      <c r="A22" s="77" t="s">
        <v>274</v>
      </c>
      <c r="B22" s="109" t="s">
        <v>185</v>
      </c>
      <c r="C22" s="1" t="s">
        <v>454</v>
      </c>
      <c r="D22" s="26">
        <v>7136</v>
      </c>
      <c r="E22" s="163">
        <v>3177</v>
      </c>
      <c r="F22" s="26">
        <v>4208</v>
      </c>
      <c r="G22" s="163">
        <v>4000</v>
      </c>
      <c r="H22" s="17"/>
      <c r="I22" s="75"/>
    </row>
    <row r="23" spans="1:9" ht="15.75" customHeight="1">
      <c r="A23" s="77" t="s">
        <v>275</v>
      </c>
      <c r="B23" s="109" t="s">
        <v>186</v>
      </c>
      <c r="C23" s="1" t="s">
        <v>455</v>
      </c>
      <c r="D23" s="26">
        <v>52478</v>
      </c>
      <c r="E23" s="163">
        <v>51000</v>
      </c>
      <c r="F23" s="26">
        <v>52508</v>
      </c>
      <c r="G23" s="163">
        <v>51000</v>
      </c>
      <c r="H23" s="17"/>
      <c r="I23" s="75"/>
    </row>
    <row r="24" spans="1:9" ht="15.75" customHeight="1">
      <c r="A24" s="55" t="s">
        <v>462</v>
      </c>
      <c r="B24" s="109" t="s">
        <v>187</v>
      </c>
      <c r="C24" s="1" t="s">
        <v>463</v>
      </c>
      <c r="D24" s="26">
        <v>5476.6</v>
      </c>
      <c r="E24" s="163">
        <v>0</v>
      </c>
      <c r="F24" s="26">
        <v>5000</v>
      </c>
      <c r="G24" s="163">
        <v>0</v>
      </c>
      <c r="H24" s="17"/>
      <c r="I24" s="75"/>
    </row>
    <row r="25" spans="1:9" ht="15.75" customHeight="1">
      <c r="A25" s="77" t="s">
        <v>87</v>
      </c>
      <c r="B25" s="111" t="s">
        <v>188</v>
      </c>
      <c r="C25" s="1" t="s">
        <v>437</v>
      </c>
      <c r="D25" s="26">
        <v>18</v>
      </c>
      <c r="E25" s="163">
        <v>0</v>
      </c>
      <c r="F25" s="26">
        <v>109</v>
      </c>
      <c r="G25" s="163">
        <v>109</v>
      </c>
      <c r="H25" s="12"/>
      <c r="I25" s="75"/>
    </row>
    <row r="26" spans="1:9" ht="15.75" customHeight="1">
      <c r="A26" s="57" t="s">
        <v>448</v>
      </c>
      <c r="B26" s="111" t="s">
        <v>189</v>
      </c>
      <c r="C26" s="1" t="s">
        <v>449</v>
      </c>
      <c r="D26" s="26">
        <v>0</v>
      </c>
      <c r="E26" s="163">
        <v>72137</v>
      </c>
      <c r="F26" s="26">
        <v>72248</v>
      </c>
      <c r="G26" s="163">
        <v>72137</v>
      </c>
      <c r="H26" s="12"/>
      <c r="I26" s="75"/>
    </row>
    <row r="27" spans="1:9" ht="15.75" customHeight="1" thickBot="1">
      <c r="A27" s="82"/>
      <c r="B27" s="112"/>
      <c r="C27" s="41"/>
      <c r="D27" s="100"/>
      <c r="E27" s="167"/>
      <c r="F27" s="100"/>
      <c r="G27" s="167"/>
      <c r="H27" s="12"/>
      <c r="I27" s="75"/>
    </row>
    <row r="28" spans="1:9" ht="15.75" customHeight="1" thickTop="1" thickBot="1">
      <c r="B28" s="113" t="s">
        <v>190</v>
      </c>
      <c r="C28" s="41" t="s">
        <v>392</v>
      </c>
      <c r="D28" s="73">
        <f>SUM(D19:D26)</f>
        <v>1011021.6</v>
      </c>
      <c r="E28" s="168">
        <f>SUM(E19:E26)</f>
        <v>1128608</v>
      </c>
      <c r="F28" s="97">
        <f>SUM(F19:F26)</f>
        <v>1137865</v>
      </c>
      <c r="G28" s="168">
        <f>SUM(G19:G26)</f>
        <v>1333503</v>
      </c>
      <c r="I28" s="75"/>
    </row>
    <row r="29" spans="1:9" ht="15.75" customHeight="1" thickTop="1">
      <c r="B29" s="114"/>
      <c r="C29" s="25" t="s">
        <v>276</v>
      </c>
      <c r="D29" s="99"/>
      <c r="E29" s="166"/>
      <c r="F29" s="99"/>
      <c r="G29" s="166"/>
      <c r="I29" s="75"/>
    </row>
    <row r="30" spans="1:9" ht="15.75" customHeight="1">
      <c r="A30" s="55" t="s">
        <v>431</v>
      </c>
      <c r="B30" s="154" t="s">
        <v>432</v>
      </c>
      <c r="C30" s="155" t="s">
        <v>434</v>
      </c>
      <c r="D30" s="26">
        <v>4290</v>
      </c>
      <c r="E30" s="163">
        <v>4290</v>
      </c>
      <c r="F30" s="26">
        <v>394</v>
      </c>
      <c r="G30" s="163">
        <v>400</v>
      </c>
      <c r="H30" s="12"/>
      <c r="I30" s="75"/>
    </row>
    <row r="31" spans="1:9" ht="15.75" customHeight="1">
      <c r="A31" s="94" t="s">
        <v>358</v>
      </c>
      <c r="B31" s="154" t="s">
        <v>433</v>
      </c>
      <c r="C31" s="41" t="s">
        <v>88</v>
      </c>
      <c r="D31" s="26">
        <v>78022</v>
      </c>
      <c r="E31" s="163">
        <v>77242</v>
      </c>
      <c r="F31" s="26">
        <v>84841</v>
      </c>
      <c r="G31" s="163">
        <v>66314</v>
      </c>
      <c r="H31" s="75"/>
      <c r="I31" s="75"/>
    </row>
    <row r="32" spans="1:9" ht="15.75" customHeight="1">
      <c r="A32" s="96" t="s">
        <v>38</v>
      </c>
      <c r="B32" s="111" t="s">
        <v>191</v>
      </c>
      <c r="C32" s="41" t="s">
        <v>89</v>
      </c>
      <c r="D32" s="26">
        <v>22212</v>
      </c>
      <c r="E32" s="163">
        <v>20000</v>
      </c>
      <c r="F32" s="26">
        <v>25213</v>
      </c>
      <c r="G32" s="163">
        <v>25000</v>
      </c>
      <c r="H32" s="75"/>
      <c r="I32" s="75"/>
    </row>
    <row r="33" spans="1:9" ht="15.75" customHeight="1" thickBot="1">
      <c r="B33" s="110"/>
      <c r="C33" s="41"/>
      <c r="D33" s="12"/>
      <c r="E33" s="164"/>
      <c r="F33" s="12"/>
      <c r="G33" s="164"/>
      <c r="H33" s="75"/>
      <c r="I33" s="75"/>
    </row>
    <row r="34" spans="1:9" ht="15.75" customHeight="1" thickTop="1" thickBot="1">
      <c r="B34" s="109" t="s">
        <v>192</v>
      </c>
      <c r="C34" s="41" t="s">
        <v>39</v>
      </c>
      <c r="D34" s="83">
        <f>SUM(D30:D33)</f>
        <v>104524</v>
      </c>
      <c r="E34" s="169">
        <f>SUM(E30:E33)</f>
        <v>101532</v>
      </c>
      <c r="F34" s="83">
        <f>SUM(F30:F33)</f>
        <v>110448</v>
      </c>
      <c r="G34" s="169">
        <f>SUM(G30:G33)</f>
        <v>91714</v>
      </c>
      <c r="I34" s="75"/>
    </row>
    <row r="35" spans="1:9" ht="15.75" customHeight="1" thickTop="1">
      <c r="B35" s="110"/>
      <c r="C35" s="41"/>
      <c r="D35" s="84"/>
      <c r="E35" s="170"/>
      <c r="F35" s="84"/>
      <c r="G35" s="170"/>
      <c r="I35" s="75"/>
    </row>
    <row r="36" spans="1:9" ht="15.75" customHeight="1">
      <c r="B36" s="112"/>
      <c r="C36" s="25" t="s">
        <v>277</v>
      </c>
      <c r="D36" s="75"/>
      <c r="E36" s="162"/>
      <c r="F36" s="75"/>
      <c r="G36" s="162"/>
      <c r="H36" s="75"/>
      <c r="I36" s="75"/>
    </row>
    <row r="37" spans="1:9" ht="15.75" customHeight="1">
      <c r="A37" s="77" t="s">
        <v>90</v>
      </c>
      <c r="B37" s="109" t="s">
        <v>193</v>
      </c>
      <c r="C37" s="2" t="s">
        <v>93</v>
      </c>
      <c r="D37" s="26">
        <v>0</v>
      </c>
      <c r="E37" s="163">
        <v>0</v>
      </c>
      <c r="F37" s="26">
        <v>0</v>
      </c>
      <c r="G37" s="163">
        <v>0</v>
      </c>
      <c r="H37" s="75"/>
      <c r="I37" s="75"/>
    </row>
    <row r="38" spans="1:9" ht="15.75" customHeight="1" thickBot="1">
      <c r="A38" s="77" t="s">
        <v>91</v>
      </c>
      <c r="B38" s="115" t="s">
        <v>194</v>
      </c>
      <c r="C38" s="2" t="s">
        <v>92</v>
      </c>
      <c r="D38" s="26">
        <v>-84000</v>
      </c>
      <c r="E38" s="163">
        <v>-84000</v>
      </c>
      <c r="F38" s="26">
        <v>-84000</v>
      </c>
      <c r="G38" s="163">
        <v>-88000</v>
      </c>
      <c r="H38" s="75"/>
      <c r="I38" s="75"/>
    </row>
    <row r="39" spans="1:9" ht="15.75" customHeight="1" thickTop="1" thickBot="1">
      <c r="B39" s="109" t="s">
        <v>195</v>
      </c>
      <c r="C39" s="41" t="s">
        <v>40</v>
      </c>
      <c r="D39" s="83">
        <f>SUM(D37:D38)</f>
        <v>-84000</v>
      </c>
      <c r="E39" s="169">
        <f>SUM(E37:E38)</f>
        <v>-84000</v>
      </c>
      <c r="F39" s="83">
        <f>SUM(F37:F38)</f>
        <v>-84000</v>
      </c>
      <c r="G39" s="169">
        <f>SUM(G37:G38)</f>
        <v>-88000</v>
      </c>
      <c r="I39" s="75"/>
    </row>
    <row r="40" spans="1:9" ht="15.75" customHeight="1" thickTop="1" thickBot="1">
      <c r="B40" s="110"/>
      <c r="C40" s="41"/>
      <c r="D40" s="84"/>
      <c r="E40" s="170"/>
      <c r="F40" s="84"/>
      <c r="G40" s="170"/>
      <c r="I40" s="75"/>
    </row>
    <row r="41" spans="1:9" ht="24.75" customHeight="1" thickTop="1" thickBot="1">
      <c r="B41" s="109" t="s">
        <v>196</v>
      </c>
      <c r="C41" s="98" t="s">
        <v>41</v>
      </c>
      <c r="D41" s="83">
        <f>D39+D34+D28+D15</f>
        <v>2725315.39</v>
      </c>
      <c r="E41" s="169">
        <f>E39+E34+E28+E15</f>
        <v>2578158</v>
      </c>
      <c r="F41" s="83">
        <f>F39+F34+F28+F15</f>
        <v>2830061</v>
      </c>
      <c r="G41" s="83">
        <f>G39+G34+G28+G15</f>
        <v>2864273</v>
      </c>
      <c r="I41" s="75"/>
    </row>
    <row r="42" spans="1:9" ht="15.75" customHeight="1" thickTop="1" thickBot="1">
      <c r="B42" s="110"/>
      <c r="C42" s="41"/>
      <c r="D42" s="84"/>
      <c r="E42" s="170"/>
      <c r="F42" s="84"/>
      <c r="G42" s="84"/>
      <c r="I42" s="75"/>
    </row>
    <row r="43" spans="1:9" ht="22.7" customHeight="1" thickTop="1" thickBot="1">
      <c r="B43" s="109" t="s">
        <v>197</v>
      </c>
      <c r="C43" s="98" t="s">
        <v>42</v>
      </c>
      <c r="D43" s="83">
        <f>D41+D5</f>
        <v>4035596.39</v>
      </c>
      <c r="E43" s="169">
        <f>E41+E5</f>
        <v>3786120</v>
      </c>
      <c r="F43" s="83">
        <f>F41+F5</f>
        <v>4331235</v>
      </c>
      <c r="G43" s="83">
        <f>G41+G5</f>
        <v>4365539</v>
      </c>
    </row>
    <row r="44" spans="1:9" ht="15.75" customHeight="1" thickTop="1">
      <c r="B44" s="110"/>
      <c r="C44" s="41"/>
      <c r="D44" s="84"/>
      <c r="E44" s="170"/>
      <c r="F44" s="84"/>
      <c r="G44" s="84"/>
    </row>
    <row r="45" spans="1:9" ht="15.75" customHeight="1">
      <c r="B45" s="109"/>
      <c r="C45" s="41"/>
      <c r="D45" s="75"/>
      <c r="E45" s="162"/>
      <c r="F45" s="75"/>
      <c r="G45" s="75"/>
      <c r="H45" s="75"/>
      <c r="I45" s="75"/>
    </row>
    <row r="46" spans="1:9" ht="15.75" customHeight="1" thickBot="1">
      <c r="A46" s="96"/>
      <c r="B46" s="109"/>
      <c r="C46" s="41"/>
      <c r="D46" s="75"/>
      <c r="E46" s="162"/>
      <c r="F46" s="75"/>
      <c r="G46" s="75"/>
      <c r="H46" s="75"/>
      <c r="I46" s="75"/>
    </row>
    <row r="47" spans="1:9" ht="15.75" customHeight="1" thickTop="1" thickBot="1">
      <c r="A47" s="96"/>
      <c r="B47" s="109" t="s">
        <v>66</v>
      </c>
      <c r="C47" s="1" t="s">
        <v>451</v>
      </c>
      <c r="D47" s="83">
        <f>D43-D45</f>
        <v>4035596.39</v>
      </c>
      <c r="E47" s="169">
        <f t="shared" ref="E47" si="0">E43-E45</f>
        <v>3786120</v>
      </c>
      <c r="F47" s="83">
        <f t="shared" ref="F47:G47" si="1">F43-F45</f>
        <v>4331235</v>
      </c>
      <c r="G47" s="83">
        <f t="shared" si="1"/>
        <v>4365539</v>
      </c>
      <c r="H47" s="75"/>
      <c r="I47" s="75"/>
    </row>
    <row r="48" spans="1:9" ht="15.75" customHeight="1" thickTop="1">
      <c r="A48" s="96"/>
      <c r="B48" s="110"/>
      <c r="C48" s="41"/>
      <c r="D48" s="12"/>
      <c r="E48" s="164"/>
      <c r="F48" s="12"/>
      <c r="G48" s="164"/>
      <c r="H48" s="75"/>
      <c r="I48" s="75"/>
    </row>
    <row r="49" spans="2:7" ht="15.75" customHeight="1">
      <c r="B49" s="109"/>
      <c r="C49" s="20"/>
      <c r="D49" s="75"/>
      <c r="E49" s="75"/>
      <c r="F49" s="75"/>
      <c r="G49" s="75"/>
    </row>
  </sheetData>
  <phoneticPr fontId="9" type="noConversion"/>
  <pageMargins left="0.75" right="0.75" top="1" bottom="1" header="0.5" footer="0.5"/>
  <pageSetup scale="78" fitToHeight="0" orientation="portrait" useFirstPageNumber="1" horizontalDpi="300" verticalDpi="300" r:id="rId1"/>
  <headerFooter alignWithMargins="0">
    <oddFooter>&amp;LCDE, Public Scool Finance Unit&amp;C&amp;P&amp;RRevised July,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opLeftCell="A122" workbookViewId="0">
      <selection activeCell="C37" sqref="C37"/>
    </sheetView>
  </sheetViews>
  <sheetFormatPr defaultRowHeight="16.5" customHeight="1"/>
  <cols>
    <col min="1" max="1" width="4.83203125" style="74" customWidth="1"/>
    <col min="2" max="2" width="7.83203125" style="74" customWidth="1"/>
    <col min="3" max="3" width="70.83203125" style="74" customWidth="1"/>
    <col min="4" max="7" width="15.83203125" style="74" customWidth="1"/>
    <col min="8" max="8" width="6.33203125" style="74" customWidth="1"/>
    <col min="9" max="16384" width="9.33203125" style="74"/>
  </cols>
  <sheetData>
    <row r="1" spans="1:8" ht="16.5" customHeight="1">
      <c r="A1" s="74" t="s">
        <v>279</v>
      </c>
      <c r="C1" s="78" t="str">
        <f>+'Page 1 - FY200X-0X'!B5</f>
        <v>Fremont School District RE-3</v>
      </c>
      <c r="D1" s="74" t="s">
        <v>258</v>
      </c>
      <c r="E1" s="79">
        <f>+'Page 1 - FY200X-0X'!F7</f>
        <v>1160</v>
      </c>
      <c r="G1" s="23" t="s">
        <v>260</v>
      </c>
    </row>
    <row r="2" spans="1:8" ht="16.5" customHeight="1">
      <c r="A2" s="118" t="s">
        <v>280</v>
      </c>
      <c r="B2" s="13"/>
      <c r="H2" s="23"/>
    </row>
    <row r="3" spans="1:8" ht="16.5" customHeight="1">
      <c r="A3" s="13"/>
      <c r="B3" s="13"/>
      <c r="G3" s="23"/>
      <c r="H3" s="23"/>
    </row>
    <row r="4" spans="1:8" ht="16.5" customHeight="1">
      <c r="A4" s="25" t="s">
        <v>285</v>
      </c>
      <c r="D4" s="92" t="s">
        <v>322</v>
      </c>
      <c r="E4" s="92" t="s">
        <v>287</v>
      </c>
      <c r="F4" s="92" t="s">
        <v>287</v>
      </c>
      <c r="G4" s="92" t="s">
        <v>24</v>
      </c>
    </row>
    <row r="5" spans="1:8" s="93" customFormat="1" ht="16.5" customHeight="1">
      <c r="B5" s="117" t="s">
        <v>58</v>
      </c>
      <c r="D5" s="64" t="s">
        <v>323</v>
      </c>
      <c r="E5" s="64" t="s">
        <v>288</v>
      </c>
      <c r="F5" s="64" t="s">
        <v>289</v>
      </c>
      <c r="G5" s="63" t="s">
        <v>290</v>
      </c>
    </row>
    <row r="6" spans="1:8" ht="16.5" customHeight="1">
      <c r="A6" s="20" t="s">
        <v>325</v>
      </c>
    </row>
    <row r="7" spans="1:8" ht="16.5" customHeight="1">
      <c r="B7" s="70" t="s">
        <v>223</v>
      </c>
      <c r="C7" s="41" t="s">
        <v>286</v>
      </c>
      <c r="D7" s="65">
        <v>250895</v>
      </c>
      <c r="E7" s="65">
        <v>238179</v>
      </c>
      <c r="F7" s="65">
        <v>230195</v>
      </c>
      <c r="G7" s="65">
        <v>242070</v>
      </c>
    </row>
    <row r="8" spans="1:8" ht="16.5" customHeight="1">
      <c r="A8" s="41"/>
      <c r="B8" s="70" t="s">
        <v>224</v>
      </c>
      <c r="C8" s="41" t="s">
        <v>291</v>
      </c>
      <c r="D8" s="65">
        <v>67693</v>
      </c>
      <c r="E8" s="65">
        <v>76086</v>
      </c>
      <c r="F8" s="65">
        <v>66436</v>
      </c>
      <c r="G8" s="65">
        <v>79241</v>
      </c>
    </row>
    <row r="9" spans="1:8" ht="16.5" customHeight="1">
      <c r="A9" s="41"/>
      <c r="B9" s="70" t="s">
        <v>225</v>
      </c>
      <c r="C9" s="41" t="s">
        <v>292</v>
      </c>
      <c r="D9" s="65">
        <v>0</v>
      </c>
      <c r="E9" s="65">
        <v>0</v>
      </c>
      <c r="F9" s="65">
        <v>0</v>
      </c>
      <c r="G9" s="65">
        <v>0</v>
      </c>
    </row>
    <row r="10" spans="1:8" ht="16.5" customHeight="1">
      <c r="A10" s="41"/>
      <c r="B10" s="70" t="s">
        <v>294</v>
      </c>
      <c r="C10" s="41" t="s">
        <v>418</v>
      </c>
      <c r="D10" s="65">
        <v>1186</v>
      </c>
      <c r="E10" s="65">
        <v>1400</v>
      </c>
      <c r="F10" s="65">
        <v>1400</v>
      </c>
      <c r="G10" s="65">
        <v>1400</v>
      </c>
    </row>
    <row r="11" spans="1:8" ht="16.5" customHeight="1">
      <c r="A11" s="41"/>
      <c r="B11" s="70" t="s">
        <v>303</v>
      </c>
      <c r="C11" s="41" t="s">
        <v>308</v>
      </c>
      <c r="D11" s="65">
        <v>66</v>
      </c>
      <c r="E11" s="65">
        <v>0</v>
      </c>
      <c r="F11" s="65">
        <v>160</v>
      </c>
      <c r="G11" s="65">
        <v>0</v>
      </c>
    </row>
    <row r="12" spans="1:8" ht="16.5" customHeight="1">
      <c r="A12" s="41"/>
      <c r="B12" s="70" t="s">
        <v>228</v>
      </c>
      <c r="C12" s="41" t="s">
        <v>312</v>
      </c>
      <c r="D12" s="65">
        <v>5978</v>
      </c>
      <c r="E12" s="65">
        <v>7500</v>
      </c>
      <c r="F12" s="65">
        <v>8365</v>
      </c>
      <c r="G12" s="65">
        <v>7650</v>
      </c>
    </row>
    <row r="13" spans="1:8" ht="16.5" customHeight="1">
      <c r="A13" s="41"/>
      <c r="B13" s="70" t="s">
        <v>310</v>
      </c>
      <c r="C13" s="41" t="s">
        <v>313</v>
      </c>
      <c r="D13" s="65">
        <v>4859</v>
      </c>
      <c r="E13" s="65">
        <v>6200</v>
      </c>
      <c r="F13" s="65">
        <v>6030</v>
      </c>
      <c r="G13" s="65">
        <v>6200</v>
      </c>
    </row>
    <row r="14" spans="1:8" ht="16.5" customHeight="1">
      <c r="A14" s="41"/>
      <c r="B14" s="70" t="s">
        <v>15</v>
      </c>
      <c r="C14" s="41" t="s">
        <v>317</v>
      </c>
      <c r="D14" s="65">
        <v>0</v>
      </c>
      <c r="E14" s="65">
        <v>0</v>
      </c>
      <c r="F14" s="65">
        <v>0</v>
      </c>
      <c r="G14" s="65">
        <v>0</v>
      </c>
    </row>
    <row r="15" spans="1:8" ht="16.5" customHeight="1" thickBot="1">
      <c r="A15" s="41"/>
      <c r="B15" s="70" t="s">
        <v>230</v>
      </c>
      <c r="C15" s="41" t="s">
        <v>319</v>
      </c>
      <c r="D15" s="65">
        <v>0</v>
      </c>
      <c r="E15" s="65">
        <v>0</v>
      </c>
      <c r="F15" s="65">
        <v>64</v>
      </c>
      <c r="G15" s="65">
        <v>0</v>
      </c>
    </row>
    <row r="16" spans="1:8" ht="16.5" customHeight="1" thickTop="1" thickBot="1">
      <c r="A16" s="41"/>
      <c r="B16" s="70"/>
      <c r="C16" s="41" t="s">
        <v>416</v>
      </c>
      <c r="D16" s="69">
        <f>SUM(D7:D15)</f>
        <v>330677</v>
      </c>
      <c r="E16" s="69">
        <f>SUM(E7:E15)</f>
        <v>329365</v>
      </c>
      <c r="F16" s="69">
        <f>SUM(F7:F15)</f>
        <v>312650</v>
      </c>
      <c r="G16" s="69">
        <f>SUM(G7:G15)</f>
        <v>336561</v>
      </c>
    </row>
    <row r="17" spans="1:7" ht="16.5" customHeight="1" thickTop="1">
      <c r="A17" s="41"/>
      <c r="B17" s="70"/>
      <c r="C17" s="41"/>
      <c r="D17" s="12"/>
      <c r="E17" s="12"/>
      <c r="F17" s="12"/>
      <c r="G17" s="12"/>
    </row>
    <row r="18" spans="1:7" ht="16.5" customHeight="1">
      <c r="A18" s="20" t="s">
        <v>326</v>
      </c>
      <c r="B18" s="20"/>
      <c r="C18" s="20"/>
      <c r="D18" s="12"/>
      <c r="E18" s="12"/>
      <c r="F18" s="12"/>
      <c r="G18" s="12"/>
    </row>
    <row r="19" spans="1:7" ht="16.5" customHeight="1">
      <c r="B19" s="70" t="s">
        <v>223</v>
      </c>
      <c r="C19" s="41" t="s">
        <v>402</v>
      </c>
      <c r="D19" s="62">
        <v>5804</v>
      </c>
      <c r="E19" s="62">
        <v>5000</v>
      </c>
      <c r="F19" s="62">
        <v>6522</v>
      </c>
      <c r="G19" s="62">
        <v>7500</v>
      </c>
    </row>
    <row r="20" spans="1:7" ht="16.5" customHeight="1">
      <c r="A20" s="41"/>
      <c r="B20" s="70" t="s">
        <v>224</v>
      </c>
      <c r="C20" s="41" t="s">
        <v>291</v>
      </c>
      <c r="D20" s="62">
        <v>1738</v>
      </c>
      <c r="E20" s="62">
        <v>2618</v>
      </c>
      <c r="F20" s="62">
        <v>1419</v>
      </c>
      <c r="G20" s="62">
        <v>2141</v>
      </c>
    </row>
    <row r="21" spans="1:7" ht="16.5" customHeight="1">
      <c r="A21" s="41"/>
      <c r="B21" s="70" t="s">
        <v>225</v>
      </c>
      <c r="C21" s="41" t="s">
        <v>292</v>
      </c>
      <c r="D21" s="62">
        <v>43</v>
      </c>
      <c r="E21" s="62">
        <v>0</v>
      </c>
      <c r="F21" s="62">
        <v>0</v>
      </c>
      <c r="G21" s="62">
        <v>0</v>
      </c>
    </row>
    <row r="22" spans="1:7" ht="16.5" customHeight="1">
      <c r="A22" s="41"/>
      <c r="B22" s="70" t="s">
        <v>294</v>
      </c>
      <c r="C22" s="41" t="s">
        <v>418</v>
      </c>
      <c r="D22" s="62">
        <v>483</v>
      </c>
      <c r="E22" s="62">
        <v>2000</v>
      </c>
      <c r="F22" s="62">
        <v>1000</v>
      </c>
      <c r="G22" s="62">
        <v>2000</v>
      </c>
    </row>
    <row r="23" spans="1:7" ht="16.5" customHeight="1">
      <c r="A23" s="41"/>
      <c r="B23" s="70" t="s">
        <v>303</v>
      </c>
      <c r="C23" s="41" t="s">
        <v>308</v>
      </c>
      <c r="D23" s="62">
        <v>0</v>
      </c>
      <c r="E23" s="62">
        <v>0</v>
      </c>
      <c r="F23" s="62">
        <v>192</v>
      </c>
      <c r="G23" s="62">
        <v>0</v>
      </c>
    </row>
    <row r="24" spans="1:7" ht="16.5" customHeight="1">
      <c r="A24" s="41"/>
      <c r="B24" s="70" t="s">
        <v>309</v>
      </c>
      <c r="C24" s="41" t="s">
        <v>311</v>
      </c>
      <c r="D24" s="62">
        <v>0</v>
      </c>
      <c r="E24" s="62">
        <v>0</v>
      </c>
      <c r="F24" s="62">
        <v>0</v>
      </c>
      <c r="G24" s="62">
        <v>0</v>
      </c>
    </row>
    <row r="25" spans="1:7" ht="16.5" customHeight="1">
      <c r="A25" s="41"/>
      <c r="B25" s="70" t="s">
        <v>228</v>
      </c>
      <c r="C25" s="41" t="s">
        <v>312</v>
      </c>
      <c r="D25" s="62">
        <v>12748</v>
      </c>
      <c r="E25" s="62">
        <v>5500</v>
      </c>
      <c r="F25" s="62">
        <v>50442</v>
      </c>
      <c r="G25" s="62">
        <v>14300</v>
      </c>
    </row>
    <row r="26" spans="1:7" ht="16.5" customHeight="1">
      <c r="A26" s="41"/>
      <c r="B26" s="70" t="s">
        <v>310</v>
      </c>
      <c r="C26" s="41" t="s">
        <v>313</v>
      </c>
      <c r="D26" s="62">
        <v>3949</v>
      </c>
      <c r="E26" s="62">
        <v>11000</v>
      </c>
      <c r="F26" s="62">
        <v>4973</v>
      </c>
      <c r="G26" s="62">
        <v>11000</v>
      </c>
    </row>
    <row r="27" spans="1:7" ht="16.5" customHeight="1">
      <c r="A27" s="41"/>
      <c r="B27" s="70" t="s">
        <v>15</v>
      </c>
      <c r="C27" s="41" t="s">
        <v>317</v>
      </c>
      <c r="D27" s="62">
        <v>0</v>
      </c>
      <c r="E27" s="62">
        <v>0</v>
      </c>
      <c r="F27" s="62">
        <v>0</v>
      </c>
      <c r="G27" s="62">
        <v>0</v>
      </c>
    </row>
    <row r="28" spans="1:7" ht="16.5" customHeight="1" thickBot="1">
      <c r="A28" s="41"/>
      <c r="B28" s="70" t="s">
        <v>230</v>
      </c>
      <c r="C28" s="41" t="s">
        <v>319</v>
      </c>
      <c r="D28" s="62">
        <v>0</v>
      </c>
      <c r="E28" s="62">
        <v>0</v>
      </c>
      <c r="F28" s="62">
        <v>0</v>
      </c>
      <c r="G28" s="62">
        <v>0</v>
      </c>
    </row>
    <row r="29" spans="1:7" ht="16.5" customHeight="1" thickTop="1" thickBot="1">
      <c r="A29" s="41"/>
      <c r="B29" s="70"/>
      <c r="C29" s="41" t="s">
        <v>321</v>
      </c>
      <c r="D29" s="69">
        <f>SUM(D19:D28)</f>
        <v>24765</v>
      </c>
      <c r="E29" s="69">
        <f>SUM(E19:E28)</f>
        <v>26118</v>
      </c>
      <c r="F29" s="69">
        <f>SUM(F19:F28)</f>
        <v>64548</v>
      </c>
      <c r="G29" s="69">
        <f>SUM(G19:G28)</f>
        <v>36941</v>
      </c>
    </row>
    <row r="30" spans="1:7" ht="16.5" customHeight="1" thickTop="1">
      <c r="A30" s="20"/>
      <c r="B30" s="20"/>
      <c r="C30" s="20"/>
      <c r="D30" s="12"/>
      <c r="E30" s="12"/>
      <c r="F30" s="12"/>
      <c r="G30" s="12"/>
    </row>
    <row r="31" spans="1:7" ht="16.5" customHeight="1">
      <c r="A31" s="20" t="s">
        <v>324</v>
      </c>
      <c r="B31" s="20"/>
      <c r="C31" s="20"/>
      <c r="D31" s="12"/>
      <c r="E31" s="12"/>
      <c r="F31" s="12"/>
      <c r="G31" s="12"/>
    </row>
    <row r="32" spans="1:7" ht="16.5" customHeight="1">
      <c r="B32" s="70" t="s">
        <v>223</v>
      </c>
      <c r="C32" s="41" t="s">
        <v>286</v>
      </c>
      <c r="D32" s="62">
        <v>80725</v>
      </c>
      <c r="E32" s="62">
        <v>84129</v>
      </c>
      <c r="F32" s="62">
        <v>82604</v>
      </c>
      <c r="G32" s="62">
        <v>86724</v>
      </c>
    </row>
    <row r="33" spans="1:7" ht="16.5" customHeight="1">
      <c r="A33" s="41"/>
      <c r="B33" s="70" t="s">
        <v>224</v>
      </c>
      <c r="C33" s="41" t="s">
        <v>291</v>
      </c>
      <c r="D33" s="62">
        <v>23682</v>
      </c>
      <c r="E33" s="62">
        <v>24154</v>
      </c>
      <c r="F33" s="62">
        <v>25211</v>
      </c>
      <c r="G33" s="62">
        <v>25291</v>
      </c>
    </row>
    <row r="34" spans="1:7" ht="16.5" customHeight="1">
      <c r="A34" s="41"/>
      <c r="B34" s="70" t="s">
        <v>227</v>
      </c>
      <c r="C34" s="41" t="s">
        <v>298</v>
      </c>
      <c r="D34" s="62">
        <v>3894</v>
      </c>
      <c r="E34" s="62">
        <v>3000</v>
      </c>
      <c r="F34" s="62">
        <v>4066</v>
      </c>
      <c r="G34" s="62">
        <v>4000</v>
      </c>
    </row>
    <row r="35" spans="1:7" ht="16.5" customHeight="1">
      <c r="A35" s="41"/>
      <c r="B35" s="70" t="s">
        <v>228</v>
      </c>
      <c r="C35" s="41" t="s">
        <v>312</v>
      </c>
      <c r="D35" s="62">
        <v>13566</v>
      </c>
      <c r="E35" s="62">
        <v>13850</v>
      </c>
      <c r="F35" s="62">
        <v>11200</v>
      </c>
      <c r="G35" s="62">
        <v>14275</v>
      </c>
    </row>
    <row r="36" spans="1:7" ht="16.5" customHeight="1">
      <c r="A36" s="41"/>
      <c r="B36" s="70" t="s">
        <v>310</v>
      </c>
      <c r="C36" s="41" t="s">
        <v>313</v>
      </c>
      <c r="D36" s="62">
        <v>159</v>
      </c>
      <c r="E36" s="62">
        <v>250</v>
      </c>
      <c r="F36" s="62">
        <v>209</v>
      </c>
      <c r="G36" s="62">
        <v>250</v>
      </c>
    </row>
    <row r="37" spans="1:7" ht="16.5" customHeight="1">
      <c r="A37" s="41"/>
      <c r="B37" s="70" t="s">
        <v>15</v>
      </c>
      <c r="C37" s="41" t="s">
        <v>317</v>
      </c>
      <c r="D37" s="62">
        <v>0</v>
      </c>
      <c r="E37" s="62">
        <v>0</v>
      </c>
      <c r="F37" s="62">
        <v>0</v>
      </c>
      <c r="G37" s="62">
        <v>0</v>
      </c>
    </row>
    <row r="38" spans="1:7" ht="16.5" customHeight="1" thickBot="1">
      <c r="A38" s="41"/>
      <c r="B38" s="70" t="s">
        <v>230</v>
      </c>
      <c r="C38" s="41" t="s">
        <v>319</v>
      </c>
      <c r="D38" s="62">
        <v>0</v>
      </c>
      <c r="E38" s="62">
        <v>500</v>
      </c>
      <c r="F38" s="62">
        <v>0</v>
      </c>
      <c r="G38" s="62">
        <v>500</v>
      </c>
    </row>
    <row r="39" spans="1:7" ht="16.5" customHeight="1" thickTop="1" thickBot="1">
      <c r="A39" s="41"/>
      <c r="B39" s="70"/>
      <c r="C39" s="41" t="s">
        <v>330</v>
      </c>
      <c r="D39" s="69">
        <f>SUM(D32:D38)</f>
        <v>122026</v>
      </c>
      <c r="E39" s="69">
        <f>SUM(E32:E38)</f>
        <v>125883</v>
      </c>
      <c r="F39" s="69">
        <f>SUM(F32:F38)</f>
        <v>123290</v>
      </c>
      <c r="G39" s="69">
        <f>SUM(G32:G38)</f>
        <v>131040</v>
      </c>
    </row>
    <row r="40" spans="1:7" ht="16.5" customHeight="1" thickTop="1">
      <c r="A40" s="20"/>
      <c r="B40" s="20"/>
      <c r="C40" s="20"/>
      <c r="D40" s="12"/>
      <c r="E40" s="12"/>
      <c r="F40" s="12"/>
      <c r="G40" s="12"/>
    </row>
    <row r="41" spans="1:7" ht="16.5" customHeight="1">
      <c r="A41" s="20" t="s">
        <v>399</v>
      </c>
      <c r="B41" s="41"/>
      <c r="C41" s="41"/>
      <c r="D41" s="12"/>
      <c r="E41" s="12"/>
      <c r="F41" s="12"/>
      <c r="G41" s="12"/>
    </row>
    <row r="42" spans="1:7" ht="16.5" customHeight="1">
      <c r="B42" s="70" t="s">
        <v>223</v>
      </c>
      <c r="C42" s="41" t="s">
        <v>286</v>
      </c>
      <c r="D42" s="62">
        <v>13375</v>
      </c>
      <c r="E42" s="62">
        <v>17417</v>
      </c>
      <c r="F42" s="62">
        <v>17514</v>
      </c>
      <c r="G42" s="62">
        <v>26500</v>
      </c>
    </row>
    <row r="43" spans="1:7" ht="16.5" customHeight="1" thickBot="1">
      <c r="A43" s="41"/>
      <c r="B43" s="70" t="s">
        <v>224</v>
      </c>
      <c r="C43" s="41" t="s">
        <v>291</v>
      </c>
      <c r="D43" s="62">
        <v>2019</v>
      </c>
      <c r="E43" s="62">
        <v>9719</v>
      </c>
      <c r="F43" s="62">
        <v>3222</v>
      </c>
      <c r="G43" s="62">
        <v>8906</v>
      </c>
    </row>
    <row r="44" spans="1:7" ht="16.5" customHeight="1" thickTop="1" thickBot="1">
      <c r="A44" s="41"/>
      <c r="B44" s="70"/>
      <c r="C44" s="41" t="s">
        <v>400</v>
      </c>
      <c r="D44" s="69">
        <f>SUM(D42:D43)</f>
        <v>15394</v>
      </c>
      <c r="E44" s="69">
        <f>SUM(E42:E43)</f>
        <v>27136</v>
      </c>
      <c r="F44" s="69">
        <f>SUM(F42:F43)</f>
        <v>20736</v>
      </c>
      <c r="G44" s="69">
        <f>SUM(G42:G43)</f>
        <v>35406</v>
      </c>
    </row>
    <row r="45" spans="1:7" ht="16.5" customHeight="1" thickTop="1">
      <c r="A45" s="20"/>
      <c r="B45" s="20"/>
      <c r="C45" s="20"/>
      <c r="D45" s="12"/>
      <c r="E45" s="12"/>
      <c r="F45" s="12"/>
      <c r="G45" s="12"/>
    </row>
    <row r="46" spans="1:7" ht="16.5" customHeight="1">
      <c r="A46" s="20" t="s">
        <v>397</v>
      </c>
      <c r="B46" s="41"/>
      <c r="C46" s="41"/>
      <c r="D46" s="12"/>
      <c r="E46" s="12"/>
      <c r="F46" s="12"/>
      <c r="G46" s="12"/>
    </row>
    <row r="47" spans="1:7" ht="16.5" customHeight="1">
      <c r="B47" s="70" t="s">
        <v>223</v>
      </c>
      <c r="C47" s="41" t="s">
        <v>286</v>
      </c>
      <c r="D47" s="62">
        <v>52160</v>
      </c>
      <c r="E47" s="62">
        <v>58596</v>
      </c>
      <c r="F47" s="62">
        <v>58906</v>
      </c>
      <c r="G47" s="62">
        <v>61456</v>
      </c>
    </row>
    <row r="48" spans="1:7" ht="16.5" customHeight="1">
      <c r="A48" s="41"/>
      <c r="B48" s="70" t="s">
        <v>224</v>
      </c>
      <c r="C48" s="41" t="s">
        <v>291</v>
      </c>
      <c r="D48" s="62">
        <v>24207</v>
      </c>
      <c r="E48" s="62">
        <v>19092</v>
      </c>
      <c r="F48" s="62">
        <v>23240</v>
      </c>
      <c r="G48" s="62">
        <v>20203</v>
      </c>
    </row>
    <row r="49" spans="1:7" ht="16.5" customHeight="1">
      <c r="A49" s="41"/>
      <c r="B49" s="70" t="s">
        <v>225</v>
      </c>
      <c r="C49" s="41" t="s">
        <v>292</v>
      </c>
      <c r="D49" s="62">
        <v>0</v>
      </c>
      <c r="E49" s="62">
        <v>0</v>
      </c>
      <c r="F49" s="62">
        <v>0</v>
      </c>
      <c r="G49" s="62">
        <v>0</v>
      </c>
    </row>
    <row r="50" spans="1:7" ht="16.5" customHeight="1" thickBot="1">
      <c r="A50" s="41"/>
      <c r="B50" s="70" t="s">
        <v>228</v>
      </c>
      <c r="C50" s="41" t="s">
        <v>312</v>
      </c>
      <c r="D50" s="62">
        <v>1655</v>
      </c>
      <c r="E50" s="62">
        <v>2250</v>
      </c>
      <c r="F50" s="62">
        <v>601</v>
      </c>
      <c r="G50" s="62">
        <v>2275</v>
      </c>
    </row>
    <row r="51" spans="1:7" ht="16.5" customHeight="1" thickTop="1" thickBot="1">
      <c r="A51" s="41"/>
      <c r="B51" s="70"/>
      <c r="C51" s="41" t="s">
        <v>398</v>
      </c>
      <c r="D51" s="69">
        <f>SUM(D47:D50)</f>
        <v>78022</v>
      </c>
      <c r="E51" s="69">
        <f>SUM(E47:E50)</f>
        <v>79938</v>
      </c>
      <c r="F51" s="69">
        <f>SUM(F47:F50)</f>
        <v>82747</v>
      </c>
      <c r="G51" s="69">
        <f>SUM(G47:G50)</f>
        <v>83934</v>
      </c>
    </row>
    <row r="52" spans="1:7" ht="16.5" customHeight="1" thickTop="1">
      <c r="A52" s="20"/>
      <c r="B52" s="41"/>
      <c r="C52" s="41"/>
      <c r="D52" s="12"/>
      <c r="E52" s="12"/>
      <c r="F52" s="12"/>
      <c r="G52" s="12"/>
    </row>
    <row r="53" spans="1:7" ht="16.5" customHeight="1">
      <c r="A53" s="20" t="s">
        <v>22</v>
      </c>
      <c r="B53" s="41"/>
      <c r="C53" s="41"/>
      <c r="D53" s="12"/>
      <c r="E53" s="12"/>
      <c r="F53" s="12"/>
      <c r="G53" s="12"/>
    </row>
    <row r="54" spans="1:7" ht="16.5" customHeight="1">
      <c r="B54" s="70" t="s">
        <v>223</v>
      </c>
      <c r="C54" s="41" t="s">
        <v>286</v>
      </c>
      <c r="D54" s="62">
        <v>1172</v>
      </c>
      <c r="E54" s="62">
        <v>500</v>
      </c>
      <c r="F54" s="62">
        <v>5067</v>
      </c>
      <c r="G54" s="62">
        <v>500</v>
      </c>
    </row>
    <row r="55" spans="1:7" ht="16.5" customHeight="1">
      <c r="A55" s="41"/>
      <c r="B55" s="70" t="s">
        <v>224</v>
      </c>
      <c r="C55" s="41" t="s">
        <v>291</v>
      </c>
      <c r="D55" s="62">
        <v>3992</v>
      </c>
      <c r="E55" s="62">
        <v>102</v>
      </c>
      <c r="F55" s="62">
        <v>3910</v>
      </c>
      <c r="G55" s="62">
        <v>102</v>
      </c>
    </row>
    <row r="56" spans="1:7" ht="16.5" customHeight="1">
      <c r="A56" s="41"/>
      <c r="B56" s="70" t="s">
        <v>302</v>
      </c>
      <c r="C56" s="41" t="s">
        <v>305</v>
      </c>
      <c r="D56" s="62"/>
      <c r="E56" s="62">
        <v>0</v>
      </c>
      <c r="F56" s="62">
        <v>0</v>
      </c>
      <c r="G56" s="62">
        <v>0</v>
      </c>
    </row>
    <row r="57" spans="1:7" ht="16.5" customHeight="1" thickBot="1">
      <c r="A57" s="41"/>
      <c r="B57" s="70" t="s">
        <v>228</v>
      </c>
      <c r="C57" s="41" t="s">
        <v>312</v>
      </c>
      <c r="D57" s="62">
        <v>416</v>
      </c>
      <c r="E57" s="62">
        <v>300</v>
      </c>
      <c r="F57" s="62">
        <v>118</v>
      </c>
      <c r="G57" s="62">
        <v>300</v>
      </c>
    </row>
    <row r="58" spans="1:7" ht="16.5" customHeight="1" thickTop="1" thickBot="1">
      <c r="A58" s="41"/>
      <c r="B58" s="70"/>
      <c r="C58" s="41" t="s">
        <v>331</v>
      </c>
      <c r="D58" s="69">
        <f>SUM(D54:D57)</f>
        <v>5580</v>
      </c>
      <c r="E58" s="69">
        <f>SUM(E54:E57)</f>
        <v>902</v>
      </c>
      <c r="F58" s="69">
        <f>SUM(F54:F57)</f>
        <v>9095</v>
      </c>
      <c r="G58" s="69">
        <f>SUM(G54:G57)</f>
        <v>902</v>
      </c>
    </row>
    <row r="59" spans="1:7" ht="16.5" customHeight="1" thickTop="1">
      <c r="A59" s="41"/>
      <c r="B59" s="41"/>
      <c r="C59" s="41"/>
      <c r="D59" s="12"/>
      <c r="E59" s="12"/>
      <c r="F59" s="12"/>
      <c r="G59" s="12"/>
    </row>
    <row r="60" spans="1:7" ht="16.5" customHeight="1">
      <c r="A60" s="20" t="s">
        <v>107</v>
      </c>
      <c r="B60" s="41"/>
      <c r="C60" s="41"/>
      <c r="D60" s="12"/>
      <c r="E60" s="12"/>
      <c r="F60" s="12"/>
      <c r="G60" s="12"/>
    </row>
    <row r="61" spans="1:7" ht="16.5" customHeight="1" thickBot="1">
      <c r="A61" s="20"/>
      <c r="B61" s="41">
        <v>260</v>
      </c>
      <c r="C61" s="41" t="s">
        <v>108</v>
      </c>
      <c r="D61" s="62">
        <v>780</v>
      </c>
      <c r="E61" s="62">
        <v>0</v>
      </c>
      <c r="F61" s="62">
        <v>0</v>
      </c>
      <c r="G61" s="62">
        <v>0</v>
      </c>
    </row>
    <row r="62" spans="1:7" ht="16.5" customHeight="1" thickTop="1" thickBot="1">
      <c r="A62" s="41"/>
      <c r="B62" s="70"/>
      <c r="C62" s="41" t="s">
        <v>109</v>
      </c>
      <c r="D62" s="69">
        <f>SUM(D61)</f>
        <v>780</v>
      </c>
      <c r="E62" s="69">
        <f>SUM(E61)</f>
        <v>0</v>
      </c>
      <c r="F62" s="69">
        <f>SUM(F61)</f>
        <v>0</v>
      </c>
      <c r="G62" s="69">
        <f>SUM(G61)</f>
        <v>0</v>
      </c>
    </row>
    <row r="63" spans="1:7" ht="16.5" customHeight="1" thickTop="1">
      <c r="A63" s="41"/>
      <c r="B63" s="41"/>
      <c r="C63" s="41"/>
      <c r="D63" s="12"/>
      <c r="E63" s="12"/>
      <c r="F63" s="12"/>
      <c r="G63" s="12"/>
    </row>
    <row r="64" spans="1:7" ht="16.5" customHeight="1">
      <c r="A64" s="20" t="s">
        <v>435</v>
      </c>
      <c r="B64" s="41"/>
      <c r="C64" s="41"/>
      <c r="D64" s="12"/>
      <c r="E64" s="12"/>
      <c r="F64" s="12"/>
      <c r="G64" s="12"/>
    </row>
    <row r="65" spans="1:7" ht="16.5" customHeight="1">
      <c r="B65" s="70" t="s">
        <v>223</v>
      </c>
      <c r="C65" s="41" t="s">
        <v>286</v>
      </c>
      <c r="D65" s="62">
        <v>-905</v>
      </c>
      <c r="E65" s="62">
        <v>0</v>
      </c>
      <c r="F65" s="62">
        <v>4200</v>
      </c>
      <c r="G65" s="62">
        <v>53865</v>
      </c>
    </row>
    <row r="66" spans="1:7" ht="16.5" customHeight="1">
      <c r="A66" s="41"/>
      <c r="B66" s="70" t="s">
        <v>224</v>
      </c>
      <c r="C66" s="41" t="s">
        <v>291</v>
      </c>
      <c r="D66" s="62">
        <v>935</v>
      </c>
      <c r="E66" s="62">
        <v>0</v>
      </c>
      <c r="F66" s="62">
        <v>1400</v>
      </c>
      <c r="G66" s="62">
        <v>17973</v>
      </c>
    </row>
    <row r="67" spans="1:7" ht="16.5" customHeight="1">
      <c r="A67" s="41"/>
      <c r="B67" s="38" t="s">
        <v>294</v>
      </c>
      <c r="C67" s="41" t="s">
        <v>292</v>
      </c>
      <c r="D67" s="62">
        <v>0</v>
      </c>
      <c r="E67" s="62">
        <v>0</v>
      </c>
      <c r="F67" s="62">
        <v>0</v>
      </c>
      <c r="G67" s="62">
        <v>0</v>
      </c>
    </row>
    <row r="68" spans="1:7" ht="16.5" customHeight="1">
      <c r="A68" s="41"/>
      <c r="B68" s="70" t="s">
        <v>228</v>
      </c>
      <c r="C68" s="41" t="s">
        <v>312</v>
      </c>
      <c r="D68" s="62">
        <v>0</v>
      </c>
      <c r="E68" s="62">
        <v>0</v>
      </c>
      <c r="F68" s="62">
        <v>0</v>
      </c>
      <c r="G68" s="62">
        <v>0</v>
      </c>
    </row>
    <row r="69" spans="1:7" ht="16.5" customHeight="1" thickBot="1">
      <c r="A69" s="41"/>
      <c r="B69" s="70" t="s">
        <v>15</v>
      </c>
      <c r="C69" s="41" t="s">
        <v>317</v>
      </c>
      <c r="D69" s="62">
        <v>0</v>
      </c>
      <c r="E69" s="62">
        <v>0</v>
      </c>
      <c r="F69" s="62">
        <v>0</v>
      </c>
      <c r="G69" s="62">
        <v>0</v>
      </c>
    </row>
    <row r="70" spans="1:7" ht="16.5" customHeight="1" thickTop="1" thickBot="1">
      <c r="A70" s="41"/>
      <c r="B70" s="70"/>
      <c r="C70" s="41" t="s">
        <v>332</v>
      </c>
      <c r="D70" s="69">
        <f>SUM(D65:D69)</f>
        <v>30</v>
      </c>
      <c r="E70" s="69">
        <f>SUM(E65:E69)</f>
        <v>0</v>
      </c>
      <c r="F70" s="69">
        <f>SUM(F65:F69)</f>
        <v>5600</v>
      </c>
      <c r="G70" s="69">
        <f>SUM(G65:G69)</f>
        <v>71838</v>
      </c>
    </row>
    <row r="71" spans="1:7" ht="16.5" customHeight="1" thickTop="1">
      <c r="A71" s="41"/>
      <c r="B71" s="70"/>
      <c r="C71" s="41"/>
      <c r="D71" s="12"/>
      <c r="E71" s="12"/>
      <c r="F71" s="12"/>
      <c r="G71" s="12"/>
    </row>
    <row r="72" spans="1:7" ht="16.5" customHeight="1">
      <c r="A72" s="40" t="s">
        <v>333</v>
      </c>
      <c r="B72" s="41"/>
      <c r="C72" s="41"/>
      <c r="D72" s="12"/>
      <c r="E72" s="12"/>
      <c r="F72" s="12"/>
      <c r="G72" s="12"/>
    </row>
    <row r="73" spans="1:7" ht="16.5" customHeight="1">
      <c r="B73" s="70" t="s">
        <v>223</v>
      </c>
      <c r="C73" s="41" t="s">
        <v>286</v>
      </c>
      <c r="D73" s="62">
        <v>33395</v>
      </c>
      <c r="E73" s="62">
        <v>33920</v>
      </c>
      <c r="F73" s="62">
        <v>34028</v>
      </c>
      <c r="G73" s="62">
        <v>35700</v>
      </c>
    </row>
    <row r="74" spans="1:7" ht="16.5" customHeight="1">
      <c r="A74" s="41"/>
      <c r="B74" s="70" t="s">
        <v>224</v>
      </c>
      <c r="C74" s="41" t="s">
        <v>291</v>
      </c>
      <c r="D74" s="62">
        <v>12712</v>
      </c>
      <c r="E74" s="62">
        <v>13242</v>
      </c>
      <c r="F74" s="62">
        <v>12910</v>
      </c>
      <c r="G74" s="62">
        <v>13931</v>
      </c>
    </row>
    <row r="75" spans="1:7" ht="16.5" customHeight="1" thickBot="1">
      <c r="A75" s="41"/>
      <c r="B75" s="70" t="s">
        <v>228</v>
      </c>
      <c r="C75" s="41" t="s">
        <v>312</v>
      </c>
      <c r="D75" s="62">
        <v>436</v>
      </c>
      <c r="E75" s="62">
        <v>500</v>
      </c>
      <c r="F75" s="62">
        <v>547</v>
      </c>
      <c r="G75" s="62">
        <v>600</v>
      </c>
    </row>
    <row r="76" spans="1:7" ht="16.5" customHeight="1" thickTop="1" thickBot="1">
      <c r="A76" s="41"/>
      <c r="B76" s="70"/>
      <c r="C76" s="41" t="s">
        <v>334</v>
      </c>
      <c r="D76" s="69">
        <f>SUM(D73:D75)</f>
        <v>46543</v>
      </c>
      <c r="E76" s="69">
        <f>SUM(E73:E75)</f>
        <v>47662</v>
      </c>
      <c r="F76" s="69">
        <f>SUM(F73:F75)</f>
        <v>47485</v>
      </c>
      <c r="G76" s="69">
        <f>SUM(G73:G75)</f>
        <v>50231</v>
      </c>
    </row>
    <row r="77" spans="1:7" ht="16.5" customHeight="1" thickTop="1">
      <c r="A77" s="41"/>
      <c r="B77" s="41"/>
      <c r="C77" s="41"/>
      <c r="D77" s="12"/>
      <c r="E77" s="12"/>
      <c r="F77" s="12"/>
      <c r="G77" s="12"/>
    </row>
    <row r="78" spans="1:7" ht="16.5" customHeight="1">
      <c r="A78" s="40" t="s">
        <v>335</v>
      </c>
      <c r="B78" s="41"/>
      <c r="C78" s="41"/>
      <c r="D78" s="12"/>
      <c r="E78" s="12"/>
      <c r="F78" s="12"/>
      <c r="G78" s="12"/>
    </row>
    <row r="79" spans="1:7" ht="16.5" customHeight="1">
      <c r="B79" s="70" t="s">
        <v>223</v>
      </c>
      <c r="C79" s="41" t="s">
        <v>286</v>
      </c>
      <c r="D79" s="62">
        <v>9077</v>
      </c>
      <c r="E79" s="62">
        <v>13509</v>
      </c>
      <c r="F79" s="62">
        <v>8421</v>
      </c>
      <c r="G79" s="62">
        <v>14199</v>
      </c>
    </row>
    <row r="80" spans="1:7" ht="16.5" customHeight="1" thickBot="1">
      <c r="A80" s="41"/>
      <c r="B80" s="70" t="s">
        <v>224</v>
      </c>
      <c r="C80" s="41" t="s">
        <v>291</v>
      </c>
      <c r="D80" s="62">
        <v>2852</v>
      </c>
      <c r="E80" s="62">
        <v>4684</v>
      </c>
      <c r="F80" s="62">
        <v>2952</v>
      </c>
      <c r="G80" s="62">
        <v>4943</v>
      </c>
    </row>
    <row r="81" spans="1:7" ht="16.5" customHeight="1" thickTop="1" thickBot="1">
      <c r="A81" s="41"/>
      <c r="B81" s="70"/>
      <c r="C81" s="41" t="s">
        <v>336</v>
      </c>
      <c r="D81" s="69">
        <f>SUM(D79:D80)</f>
        <v>11929</v>
      </c>
      <c r="E81" s="69">
        <f>SUM(E79:E80)</f>
        <v>18193</v>
      </c>
      <c r="F81" s="69">
        <f>SUM(F79:F80)</f>
        <v>11373</v>
      </c>
      <c r="G81" s="69">
        <f>SUM(G79:G80)</f>
        <v>19142</v>
      </c>
    </row>
    <row r="82" spans="1:7" ht="16.5" customHeight="1" thickTop="1">
      <c r="A82" s="41"/>
      <c r="B82" s="41"/>
      <c r="C82" s="41"/>
      <c r="D82" s="12"/>
      <c r="E82" s="12"/>
      <c r="F82" s="12"/>
      <c r="G82" s="12"/>
    </row>
    <row r="83" spans="1:7" ht="16.5" customHeight="1">
      <c r="A83" s="40" t="s">
        <v>337</v>
      </c>
      <c r="B83" s="41"/>
      <c r="C83" s="41"/>
      <c r="D83" s="12"/>
      <c r="E83" s="12"/>
      <c r="F83" s="12"/>
      <c r="G83" s="12"/>
    </row>
    <row r="84" spans="1:7" ht="16.5" customHeight="1">
      <c r="B84" s="70" t="s">
        <v>223</v>
      </c>
      <c r="C84" s="41" t="s">
        <v>286</v>
      </c>
      <c r="D84" s="62">
        <v>79138</v>
      </c>
      <c r="E84" s="62">
        <v>80472</v>
      </c>
      <c r="F84" s="62">
        <v>80107</v>
      </c>
      <c r="G84" s="62">
        <v>84040</v>
      </c>
    </row>
    <row r="85" spans="1:7" ht="16.5" customHeight="1" thickBot="1">
      <c r="A85" s="41"/>
      <c r="B85" s="70" t="s">
        <v>224</v>
      </c>
      <c r="C85" s="41" t="s">
        <v>291</v>
      </c>
      <c r="D85" s="62">
        <v>26612</v>
      </c>
      <c r="E85" s="62">
        <v>29181</v>
      </c>
      <c r="F85" s="62">
        <v>27311</v>
      </c>
      <c r="G85" s="62">
        <v>30628</v>
      </c>
    </row>
    <row r="86" spans="1:7" ht="16.5" customHeight="1" thickTop="1" thickBot="1">
      <c r="A86" s="41"/>
      <c r="B86" s="70"/>
      <c r="C86" s="41" t="s">
        <v>338</v>
      </c>
      <c r="D86" s="69">
        <f>SUM(D84:D85)</f>
        <v>105750</v>
      </c>
      <c r="E86" s="69">
        <f>SUM(E84:E85)</f>
        <v>109653</v>
      </c>
      <c r="F86" s="69">
        <f>SUM(F84:F85)</f>
        <v>107418</v>
      </c>
      <c r="G86" s="69">
        <f>SUM(G84:G85)</f>
        <v>114668</v>
      </c>
    </row>
    <row r="87" spans="1:7" ht="16.5" customHeight="1" thickTop="1">
      <c r="A87" s="41"/>
      <c r="B87" s="41"/>
      <c r="C87" s="41"/>
      <c r="D87" s="12"/>
      <c r="E87" s="12"/>
      <c r="F87" s="12"/>
      <c r="G87" s="12"/>
    </row>
    <row r="88" spans="1:7" ht="16.5" customHeight="1">
      <c r="A88" s="40" t="s">
        <v>339</v>
      </c>
      <c r="B88" s="41"/>
      <c r="C88" s="41"/>
      <c r="D88" s="12"/>
      <c r="E88" s="12"/>
      <c r="F88" s="12"/>
      <c r="G88" s="12"/>
    </row>
    <row r="89" spans="1:7" ht="16.5" customHeight="1">
      <c r="B89" s="70" t="s">
        <v>223</v>
      </c>
      <c r="C89" s="41" t="s">
        <v>286</v>
      </c>
      <c r="D89" s="62">
        <v>13228</v>
      </c>
      <c r="E89" s="62">
        <v>13872</v>
      </c>
      <c r="F89" s="62">
        <v>13657</v>
      </c>
      <c r="G89" s="62">
        <v>14486</v>
      </c>
    </row>
    <row r="90" spans="1:7" ht="16.5" customHeight="1" thickBot="1">
      <c r="A90" s="41"/>
      <c r="B90" s="70" t="s">
        <v>224</v>
      </c>
      <c r="C90" s="41" t="s">
        <v>291</v>
      </c>
      <c r="D90" s="62">
        <v>2759</v>
      </c>
      <c r="E90" s="62">
        <v>2981</v>
      </c>
      <c r="F90" s="62">
        <v>2916</v>
      </c>
      <c r="G90" s="62">
        <v>3189</v>
      </c>
    </row>
    <row r="91" spans="1:7" ht="16.5" customHeight="1" thickTop="1" thickBot="1">
      <c r="A91" s="41"/>
      <c r="B91" s="70"/>
      <c r="C91" s="41" t="s">
        <v>340</v>
      </c>
      <c r="D91" s="69">
        <f>SUM(D89:D90)</f>
        <v>15987</v>
      </c>
      <c r="E91" s="69">
        <f>SUM(E89:E90)</f>
        <v>16853</v>
      </c>
      <c r="F91" s="69">
        <f>SUM(F89:F90)</f>
        <v>16573</v>
      </c>
      <c r="G91" s="69">
        <f>SUM(G89:G90)</f>
        <v>17675</v>
      </c>
    </row>
    <row r="92" spans="1:7" ht="16.5" customHeight="1" thickTop="1">
      <c r="A92" s="40" t="s">
        <v>341</v>
      </c>
      <c r="B92" s="41"/>
      <c r="C92" s="41"/>
      <c r="D92" s="12"/>
      <c r="E92" s="12"/>
      <c r="F92" s="12"/>
      <c r="G92" s="12"/>
    </row>
    <row r="93" spans="1:7" ht="16.5" customHeight="1">
      <c r="B93" s="70" t="s">
        <v>223</v>
      </c>
      <c r="C93" s="41" t="s">
        <v>286</v>
      </c>
      <c r="D93" s="62">
        <v>69596</v>
      </c>
      <c r="E93" s="62">
        <v>67761</v>
      </c>
      <c r="F93" s="62">
        <v>86039</v>
      </c>
      <c r="G93" s="62">
        <v>70970</v>
      </c>
    </row>
    <row r="94" spans="1:7" ht="16.5" customHeight="1" thickBot="1">
      <c r="A94" s="41"/>
      <c r="B94" s="70" t="s">
        <v>224</v>
      </c>
      <c r="C94" s="41" t="s">
        <v>291</v>
      </c>
      <c r="D94" s="62">
        <v>23327</v>
      </c>
      <c r="E94" s="62">
        <v>25267</v>
      </c>
      <c r="F94" s="62">
        <v>26907</v>
      </c>
      <c r="G94" s="62">
        <v>26544</v>
      </c>
    </row>
    <row r="95" spans="1:7" ht="16.5" customHeight="1" thickTop="1" thickBot="1">
      <c r="A95" s="41"/>
      <c r="B95" s="70"/>
      <c r="C95" s="41" t="s">
        <v>342</v>
      </c>
      <c r="D95" s="69">
        <f>SUM(D93:D94)</f>
        <v>92923</v>
      </c>
      <c r="E95" s="69">
        <f>SUM(E93:E94)</f>
        <v>93028</v>
      </c>
      <c r="F95" s="69">
        <f>SUM(F93:F94)</f>
        <v>112946</v>
      </c>
      <c r="G95" s="69">
        <f>SUM(G93:G94)</f>
        <v>97514</v>
      </c>
    </row>
    <row r="96" spans="1:7" ht="16.5" customHeight="1" thickTop="1">
      <c r="A96" s="41"/>
      <c r="B96" s="41"/>
      <c r="C96" s="41"/>
      <c r="D96" s="12"/>
      <c r="E96" s="12"/>
      <c r="F96" s="12"/>
      <c r="G96" s="12"/>
    </row>
    <row r="97" spans="1:7" ht="16.5" customHeight="1">
      <c r="A97" s="40" t="s">
        <v>344</v>
      </c>
      <c r="B97" s="41"/>
      <c r="C97" s="41"/>
      <c r="D97" s="12"/>
      <c r="E97" s="12"/>
      <c r="F97" s="12"/>
      <c r="G97" s="12"/>
    </row>
    <row r="98" spans="1:7" ht="16.5" customHeight="1">
      <c r="B98" s="70" t="s">
        <v>223</v>
      </c>
      <c r="C98" s="41" t="s">
        <v>286</v>
      </c>
      <c r="D98" s="62">
        <v>45995</v>
      </c>
      <c r="E98" s="62">
        <v>45970</v>
      </c>
      <c r="F98" s="62">
        <v>41100</v>
      </c>
      <c r="G98" s="62">
        <v>37300</v>
      </c>
    </row>
    <row r="99" spans="1:7" ht="16.5" customHeight="1">
      <c r="A99" s="41"/>
      <c r="B99" s="70" t="s">
        <v>224</v>
      </c>
      <c r="C99" s="41" t="s">
        <v>291</v>
      </c>
      <c r="D99" s="62">
        <v>15552</v>
      </c>
      <c r="E99" s="62">
        <v>15815</v>
      </c>
      <c r="F99" s="62">
        <v>13637</v>
      </c>
      <c r="G99" s="62">
        <v>14281</v>
      </c>
    </row>
    <row r="100" spans="1:7" ht="16.5" customHeight="1" thickBot="1">
      <c r="A100" s="41"/>
      <c r="B100" s="70">
        <v>600</v>
      </c>
      <c r="C100" s="41" t="s">
        <v>312</v>
      </c>
      <c r="D100" s="62">
        <v>2342</v>
      </c>
      <c r="E100" s="62">
        <v>2500</v>
      </c>
      <c r="F100" s="62">
        <v>2500</v>
      </c>
      <c r="G100" s="62">
        <v>2500</v>
      </c>
    </row>
    <row r="101" spans="1:7" ht="16.5" customHeight="1" thickTop="1" thickBot="1">
      <c r="A101" s="41"/>
      <c r="B101" s="70"/>
      <c r="C101" s="41" t="s">
        <v>345</v>
      </c>
      <c r="D101" s="69">
        <f>SUM(D98:D100)</f>
        <v>63889</v>
      </c>
      <c r="E101" s="69">
        <f>SUM(E98:E100)</f>
        <v>64285</v>
      </c>
      <c r="F101" s="69">
        <f>SUM(F98:F100)</f>
        <v>57237</v>
      </c>
      <c r="G101" s="69">
        <f>SUM(G98:G100)</f>
        <v>54081</v>
      </c>
    </row>
    <row r="102" spans="1:7" ht="16.5" customHeight="1" thickTop="1">
      <c r="A102" s="41"/>
      <c r="B102" s="41"/>
      <c r="C102" s="41"/>
      <c r="D102" s="12"/>
      <c r="E102" s="12"/>
      <c r="F102" s="12"/>
      <c r="G102" s="12"/>
    </row>
    <row r="103" spans="1:7" ht="16.5" customHeight="1">
      <c r="A103" s="40" t="s">
        <v>346</v>
      </c>
      <c r="B103" s="41"/>
      <c r="C103" s="41"/>
      <c r="D103" s="12"/>
      <c r="E103" s="12"/>
      <c r="F103" s="12"/>
      <c r="G103" s="12"/>
    </row>
    <row r="104" spans="1:7" ht="16.5" customHeight="1">
      <c r="B104" s="70" t="s">
        <v>223</v>
      </c>
      <c r="C104" s="41" t="s">
        <v>286</v>
      </c>
      <c r="D104" s="62">
        <v>77480</v>
      </c>
      <c r="E104" s="62">
        <v>76601</v>
      </c>
      <c r="F104" s="62">
        <v>76207</v>
      </c>
      <c r="G104" s="62">
        <v>80170</v>
      </c>
    </row>
    <row r="105" spans="1:7" ht="16.5" customHeight="1" thickBot="1">
      <c r="A105" s="41"/>
      <c r="B105" s="70" t="s">
        <v>224</v>
      </c>
      <c r="C105" s="41" t="s">
        <v>291</v>
      </c>
      <c r="D105" s="62">
        <v>27772</v>
      </c>
      <c r="E105" s="62">
        <v>28354</v>
      </c>
      <c r="F105" s="62">
        <v>27754</v>
      </c>
      <c r="G105" s="62">
        <v>29781</v>
      </c>
    </row>
    <row r="106" spans="1:7" ht="16.5" customHeight="1" thickTop="1" thickBot="1">
      <c r="A106" s="41"/>
      <c r="B106" s="70"/>
      <c r="C106" s="41" t="s">
        <v>347</v>
      </c>
      <c r="D106" s="69">
        <f>SUM(D104:D105)</f>
        <v>105252</v>
      </c>
      <c r="E106" s="69">
        <f>SUM(E104:E105)</f>
        <v>104955</v>
      </c>
      <c r="F106" s="69">
        <f>SUM(F104:F105)</f>
        <v>103961</v>
      </c>
      <c r="G106" s="69">
        <f>SUM(G104:G105)</f>
        <v>109951</v>
      </c>
    </row>
    <row r="107" spans="1:7" ht="16.5" customHeight="1" thickTop="1">
      <c r="A107" s="41"/>
      <c r="B107" s="41"/>
      <c r="C107" s="41"/>
      <c r="D107" s="12"/>
      <c r="E107" s="12"/>
      <c r="F107" s="12"/>
      <c r="G107" s="12"/>
    </row>
    <row r="108" spans="1:7" ht="16.5" customHeight="1">
      <c r="A108" s="40" t="s">
        <v>348</v>
      </c>
      <c r="B108" s="41"/>
      <c r="C108" s="41"/>
      <c r="D108" s="12"/>
      <c r="E108" s="12"/>
      <c r="F108" s="12"/>
      <c r="G108" s="12"/>
    </row>
    <row r="109" spans="1:7" ht="16.5" customHeight="1">
      <c r="B109" s="70" t="s">
        <v>223</v>
      </c>
      <c r="C109" s="41" t="s">
        <v>286</v>
      </c>
      <c r="D109" s="62">
        <v>42145</v>
      </c>
      <c r="E109" s="62">
        <v>42670</v>
      </c>
      <c r="F109" s="62">
        <v>50294</v>
      </c>
      <c r="G109" s="62">
        <v>44550</v>
      </c>
    </row>
    <row r="110" spans="1:7" ht="16.5" customHeight="1" thickBot="1">
      <c r="A110" s="41"/>
      <c r="B110" s="70" t="s">
        <v>224</v>
      </c>
      <c r="C110" s="41" t="s">
        <v>291</v>
      </c>
      <c r="D110" s="62">
        <v>14555</v>
      </c>
      <c r="E110" s="62">
        <v>15110</v>
      </c>
      <c r="F110" s="62">
        <v>14782</v>
      </c>
      <c r="G110" s="62">
        <v>15868</v>
      </c>
    </row>
    <row r="111" spans="1:7" ht="16.5" customHeight="1" thickTop="1" thickBot="1">
      <c r="A111" s="41"/>
      <c r="B111" s="70"/>
      <c r="C111" s="41" t="s">
        <v>349</v>
      </c>
      <c r="D111" s="69">
        <f>SUM(D109:D110)</f>
        <v>56700</v>
      </c>
      <c r="E111" s="69">
        <f>SUM(E109:E110)</f>
        <v>57780</v>
      </c>
      <c r="F111" s="69">
        <f>SUM(F109:F110)</f>
        <v>65076</v>
      </c>
      <c r="G111" s="69">
        <f>SUM(G109:G110)</f>
        <v>60418</v>
      </c>
    </row>
    <row r="112" spans="1:7" ht="16.5" customHeight="1" thickTop="1">
      <c r="A112" s="41"/>
      <c r="B112" s="41"/>
      <c r="C112" s="41"/>
      <c r="D112" s="12"/>
      <c r="E112" s="12"/>
      <c r="F112" s="12"/>
      <c r="G112" s="12"/>
    </row>
    <row r="113" spans="1:7" ht="16.5" customHeight="1">
      <c r="A113" s="40" t="s">
        <v>351</v>
      </c>
      <c r="B113" s="41"/>
      <c r="C113" s="41"/>
      <c r="D113" s="12"/>
      <c r="E113" s="12"/>
      <c r="F113" s="12"/>
      <c r="G113" s="12"/>
    </row>
    <row r="114" spans="1:7" ht="16.5" customHeight="1">
      <c r="B114" s="70" t="s">
        <v>223</v>
      </c>
      <c r="C114" s="41" t="s">
        <v>286</v>
      </c>
      <c r="D114" s="62">
        <v>57607</v>
      </c>
      <c r="E114" s="62">
        <v>59470</v>
      </c>
      <c r="F114" s="62">
        <v>58749</v>
      </c>
      <c r="G114" s="62">
        <v>62020</v>
      </c>
    </row>
    <row r="115" spans="1:7" ht="16.5" customHeight="1" thickBot="1">
      <c r="A115" s="41"/>
      <c r="B115" s="70" t="s">
        <v>224</v>
      </c>
      <c r="C115" s="41" t="s">
        <v>291</v>
      </c>
      <c r="D115" s="62">
        <v>17491</v>
      </c>
      <c r="E115" s="62">
        <v>18721</v>
      </c>
      <c r="F115" s="62">
        <v>18234</v>
      </c>
      <c r="G115" s="62">
        <v>19714</v>
      </c>
    </row>
    <row r="116" spans="1:7" ht="16.5" customHeight="1" thickTop="1" thickBot="1">
      <c r="A116" s="41"/>
      <c r="B116" s="70"/>
      <c r="C116" s="41" t="s">
        <v>350</v>
      </c>
      <c r="D116" s="69">
        <f>SUM(D114:D115)</f>
        <v>75098</v>
      </c>
      <c r="E116" s="69">
        <f>SUM(E114:E115)</f>
        <v>78191</v>
      </c>
      <c r="F116" s="69">
        <f>SUM(F114:F115)</f>
        <v>76983</v>
      </c>
      <c r="G116" s="69">
        <f>SUM(G114:G115)</f>
        <v>81734</v>
      </c>
    </row>
    <row r="117" spans="1:7" ht="16.5" customHeight="1" thickTop="1">
      <c r="A117" s="41"/>
      <c r="B117" s="41"/>
      <c r="C117" s="41"/>
      <c r="D117" s="12"/>
      <c r="E117" s="12"/>
      <c r="F117" s="12"/>
      <c r="G117" s="12"/>
    </row>
    <row r="118" spans="1:7" ht="16.5" customHeight="1">
      <c r="A118" s="40" t="s">
        <v>352</v>
      </c>
      <c r="B118" s="41"/>
      <c r="C118" s="41"/>
      <c r="D118" s="12"/>
      <c r="E118" s="12"/>
      <c r="F118" s="12"/>
      <c r="G118" s="12"/>
    </row>
    <row r="119" spans="1:7" ht="16.5" customHeight="1">
      <c r="B119" s="70" t="s">
        <v>223</v>
      </c>
      <c r="C119" s="41" t="s">
        <v>286</v>
      </c>
      <c r="D119" s="62">
        <v>37975</v>
      </c>
      <c r="E119" s="62">
        <v>35588</v>
      </c>
      <c r="F119" s="62">
        <v>22039</v>
      </c>
      <c r="G119" s="62">
        <v>37195</v>
      </c>
    </row>
    <row r="120" spans="1:7" ht="16.5" customHeight="1" thickBot="1">
      <c r="A120" s="41"/>
      <c r="B120" s="70" t="s">
        <v>224</v>
      </c>
      <c r="C120" s="41" t="s">
        <v>291</v>
      </c>
      <c r="D120" s="62">
        <v>15607</v>
      </c>
      <c r="E120" s="62">
        <v>12998</v>
      </c>
      <c r="F120" s="62">
        <v>12412</v>
      </c>
      <c r="G120" s="62">
        <v>13646</v>
      </c>
    </row>
    <row r="121" spans="1:7" ht="16.5" customHeight="1" thickTop="1" thickBot="1">
      <c r="A121" s="41"/>
      <c r="B121" s="70"/>
      <c r="C121" s="41" t="s">
        <v>353</v>
      </c>
      <c r="D121" s="69">
        <f>SUM(D119:D120)</f>
        <v>53582</v>
      </c>
      <c r="E121" s="69">
        <f>SUM(E119:E120)</f>
        <v>48586</v>
      </c>
      <c r="F121" s="69">
        <f>SUM(F119:F120)</f>
        <v>34451</v>
      </c>
      <c r="G121" s="69">
        <f>SUM(G119:G120)</f>
        <v>50841</v>
      </c>
    </row>
    <row r="122" spans="1:7" ht="16.5" customHeight="1" thickTop="1">
      <c r="A122" s="41"/>
      <c r="B122" s="41"/>
      <c r="C122" s="41"/>
      <c r="D122" s="12"/>
      <c r="E122" s="12"/>
      <c r="F122" s="12"/>
      <c r="G122" s="12"/>
    </row>
    <row r="123" spans="1:7" ht="16.5" customHeight="1">
      <c r="A123" s="20" t="s">
        <v>438</v>
      </c>
      <c r="B123" s="41"/>
      <c r="C123" s="41"/>
      <c r="D123" s="12"/>
      <c r="E123" s="12"/>
      <c r="F123" s="12"/>
      <c r="G123" s="12"/>
    </row>
    <row r="124" spans="1:7" ht="16.5" customHeight="1">
      <c r="B124" s="70" t="s">
        <v>223</v>
      </c>
      <c r="C124" s="41" t="s">
        <v>286</v>
      </c>
      <c r="D124" s="62">
        <v>0</v>
      </c>
      <c r="E124" s="62">
        <v>0</v>
      </c>
      <c r="F124" s="62">
        <v>0</v>
      </c>
      <c r="G124" s="62">
        <v>0</v>
      </c>
    </row>
    <row r="125" spans="1:7" ht="16.5" customHeight="1" thickBot="1">
      <c r="A125" s="41"/>
      <c r="B125" s="70" t="s">
        <v>224</v>
      </c>
      <c r="C125" s="41" t="s">
        <v>291</v>
      </c>
      <c r="D125" s="62">
        <v>0</v>
      </c>
      <c r="E125" s="62">
        <v>0</v>
      </c>
      <c r="F125" s="62">
        <v>0</v>
      </c>
      <c r="G125" s="62">
        <v>0</v>
      </c>
    </row>
    <row r="126" spans="1:7" ht="16.5" customHeight="1" thickTop="1" thickBot="1">
      <c r="A126" s="41"/>
      <c r="B126" s="70"/>
      <c r="C126" s="1" t="s">
        <v>439</v>
      </c>
      <c r="D126" s="69">
        <f>SUM(D124:D125)</f>
        <v>0</v>
      </c>
      <c r="E126" s="69">
        <f>SUM(E124:E125)</f>
        <v>0</v>
      </c>
      <c r="F126" s="69">
        <f>SUM(F124:F125)</f>
        <v>0</v>
      </c>
      <c r="G126" s="69">
        <f>SUM(G124:G125)</f>
        <v>0</v>
      </c>
    </row>
    <row r="127" spans="1:7" ht="16.5" customHeight="1" thickTop="1">
      <c r="A127" s="41"/>
      <c r="B127" s="41"/>
      <c r="C127" s="41"/>
      <c r="D127" s="12"/>
      <c r="E127" s="12"/>
      <c r="F127" s="12"/>
      <c r="G127" s="12"/>
    </row>
    <row r="128" spans="1:7" ht="16.5" customHeight="1">
      <c r="A128" s="40" t="s">
        <v>401</v>
      </c>
      <c r="B128" s="41"/>
      <c r="C128" s="41"/>
      <c r="D128" s="12"/>
      <c r="E128" s="12"/>
      <c r="F128" s="12"/>
      <c r="G128" s="12"/>
    </row>
    <row r="129" spans="1:7" ht="16.5" customHeight="1">
      <c r="B129" s="70" t="s">
        <v>223</v>
      </c>
      <c r="C129" s="41" t="s">
        <v>286</v>
      </c>
      <c r="D129" s="62">
        <v>6497</v>
      </c>
      <c r="E129" s="62">
        <v>6500</v>
      </c>
      <c r="F129" s="62">
        <v>6512</v>
      </c>
      <c r="G129" s="62">
        <v>6700</v>
      </c>
    </row>
    <row r="130" spans="1:7" ht="16.5" customHeight="1">
      <c r="A130" s="41"/>
      <c r="B130" s="70" t="s">
        <v>224</v>
      </c>
      <c r="C130" s="41" t="s">
        <v>291</v>
      </c>
      <c r="D130" s="62">
        <v>1326</v>
      </c>
      <c r="E130" s="62">
        <v>1388</v>
      </c>
      <c r="F130" s="62">
        <v>1350</v>
      </c>
      <c r="G130" s="62">
        <v>1466</v>
      </c>
    </row>
    <row r="131" spans="1:7" ht="16.5" customHeight="1">
      <c r="A131" s="41"/>
      <c r="B131" s="70" t="s">
        <v>227</v>
      </c>
      <c r="C131" s="41" t="s">
        <v>298</v>
      </c>
      <c r="D131" s="62">
        <v>57726</v>
      </c>
      <c r="E131" s="62">
        <v>33000</v>
      </c>
      <c r="F131" s="62">
        <v>26057</v>
      </c>
      <c r="G131" s="62">
        <v>33000</v>
      </c>
    </row>
    <row r="132" spans="1:7" ht="16.5" customHeight="1">
      <c r="A132" s="41"/>
      <c r="B132" s="70" t="s">
        <v>228</v>
      </c>
      <c r="C132" s="41" t="s">
        <v>312</v>
      </c>
      <c r="D132" s="62">
        <v>19349</v>
      </c>
      <c r="E132" s="62">
        <v>20000</v>
      </c>
      <c r="F132" s="62">
        <v>6000</v>
      </c>
      <c r="G132" s="62">
        <v>20000</v>
      </c>
    </row>
    <row r="133" spans="1:7" ht="16.5" customHeight="1">
      <c r="A133" s="41"/>
      <c r="B133" s="70" t="s">
        <v>15</v>
      </c>
      <c r="C133" s="41" t="s">
        <v>317</v>
      </c>
      <c r="D133" s="62">
        <v>9938</v>
      </c>
      <c r="E133" s="62">
        <v>20000</v>
      </c>
      <c r="F133" s="62">
        <v>0</v>
      </c>
      <c r="G133" s="62">
        <v>20000</v>
      </c>
    </row>
    <row r="134" spans="1:7" ht="16.5" customHeight="1" thickBot="1">
      <c r="A134" s="41"/>
      <c r="B134" s="70" t="s">
        <v>230</v>
      </c>
      <c r="C134" s="41" t="s">
        <v>319</v>
      </c>
      <c r="D134" s="62">
        <v>0</v>
      </c>
      <c r="E134" s="62">
        <v>0</v>
      </c>
      <c r="F134" s="62">
        <v>0</v>
      </c>
      <c r="G134" s="62">
        <v>0</v>
      </c>
    </row>
    <row r="135" spans="1:7" ht="16.5" customHeight="1" thickTop="1" thickBot="1">
      <c r="A135" s="41"/>
      <c r="B135" s="70"/>
      <c r="C135" s="41" t="s">
        <v>354</v>
      </c>
      <c r="D135" s="69">
        <f>SUM(D129:D134)</f>
        <v>94836</v>
      </c>
      <c r="E135" s="69">
        <f>SUM(E129:E134)</f>
        <v>80888</v>
      </c>
      <c r="F135" s="69">
        <f>SUM(F129:F134)</f>
        <v>39919</v>
      </c>
      <c r="G135" s="69">
        <f>SUM(G129:G134)</f>
        <v>81166</v>
      </c>
    </row>
    <row r="136" spans="1:7" ht="16.5" customHeight="1" thickTop="1">
      <c r="A136" s="41"/>
      <c r="B136" s="41"/>
      <c r="C136" s="41"/>
      <c r="D136" s="12"/>
      <c r="E136" s="12"/>
      <c r="F136" s="12"/>
      <c r="G136" s="12"/>
    </row>
    <row r="137" spans="1:7" ht="16.5" customHeight="1">
      <c r="A137" s="40" t="s">
        <v>208</v>
      </c>
      <c r="B137" s="41"/>
      <c r="C137" s="41"/>
      <c r="D137" s="12"/>
      <c r="E137" s="12"/>
      <c r="F137" s="12"/>
      <c r="G137" s="12"/>
    </row>
    <row r="138" spans="1:7" ht="16.5" customHeight="1">
      <c r="B138" s="70" t="s">
        <v>223</v>
      </c>
      <c r="C138" s="41" t="s">
        <v>286</v>
      </c>
      <c r="D138" s="62">
        <v>71857</v>
      </c>
      <c r="E138" s="62">
        <v>70604</v>
      </c>
      <c r="F138" s="62">
        <v>71050</v>
      </c>
      <c r="G138" s="62">
        <v>74387</v>
      </c>
    </row>
    <row r="139" spans="1:7" ht="16.5" customHeight="1">
      <c r="A139" s="41"/>
      <c r="B139" s="70" t="s">
        <v>224</v>
      </c>
      <c r="C139" s="41" t="s">
        <v>291</v>
      </c>
      <c r="D139" s="62">
        <v>26453</v>
      </c>
      <c r="E139" s="62">
        <v>27102</v>
      </c>
      <c r="F139" s="62">
        <v>26319</v>
      </c>
      <c r="G139" s="62">
        <v>28544</v>
      </c>
    </row>
    <row r="140" spans="1:7" ht="16.5" customHeight="1">
      <c r="A140" s="41"/>
      <c r="B140" s="70" t="s">
        <v>225</v>
      </c>
      <c r="C140" s="41" t="s">
        <v>292</v>
      </c>
      <c r="D140" s="62">
        <v>18529</v>
      </c>
      <c r="E140" s="62">
        <v>25117</v>
      </c>
      <c r="F140" s="62">
        <v>24165</v>
      </c>
      <c r="G140" s="62">
        <v>25117</v>
      </c>
    </row>
    <row r="141" spans="1:7" ht="16.5" customHeight="1">
      <c r="A141" s="41"/>
      <c r="B141" s="70" t="s">
        <v>301</v>
      </c>
      <c r="C141" s="41" t="s">
        <v>304</v>
      </c>
      <c r="D141" s="62">
        <v>0</v>
      </c>
      <c r="E141" s="62">
        <v>0</v>
      </c>
      <c r="F141" s="62">
        <v>0</v>
      </c>
      <c r="G141" s="62">
        <v>0</v>
      </c>
    </row>
    <row r="142" spans="1:7" ht="16.5" customHeight="1">
      <c r="A142" s="41"/>
      <c r="B142" s="70" t="s">
        <v>228</v>
      </c>
      <c r="C142" s="41" t="s">
        <v>312</v>
      </c>
      <c r="D142" s="62">
        <v>5812</v>
      </c>
      <c r="E142" s="62">
        <v>350</v>
      </c>
      <c r="F142" s="62">
        <v>279</v>
      </c>
      <c r="G142" s="62">
        <v>375</v>
      </c>
    </row>
    <row r="143" spans="1:7" ht="16.5" customHeight="1">
      <c r="A143" s="41"/>
      <c r="B143" s="70" t="s">
        <v>310</v>
      </c>
      <c r="C143" s="41" t="s">
        <v>313</v>
      </c>
      <c r="D143" s="62">
        <v>0</v>
      </c>
      <c r="E143" s="62">
        <v>0</v>
      </c>
      <c r="F143" s="62">
        <v>0</v>
      </c>
      <c r="G143" s="62">
        <v>0</v>
      </c>
    </row>
    <row r="144" spans="1:7" ht="16.5" customHeight="1" thickBot="1">
      <c r="A144" s="41"/>
      <c r="B144" s="70" t="s">
        <v>15</v>
      </c>
      <c r="C144" s="41" t="s">
        <v>317</v>
      </c>
      <c r="D144" s="62">
        <v>0</v>
      </c>
      <c r="E144" s="62">
        <v>0</v>
      </c>
      <c r="F144" s="62">
        <v>0</v>
      </c>
      <c r="G144" s="62">
        <v>0</v>
      </c>
    </row>
    <row r="145" spans="1:7" ht="16.5" customHeight="1" thickTop="1" thickBot="1">
      <c r="A145" s="41"/>
      <c r="B145" s="70"/>
      <c r="C145" s="41" t="s">
        <v>355</v>
      </c>
      <c r="D145" s="69">
        <f>SUM(D138:D144)</f>
        <v>122651</v>
      </c>
      <c r="E145" s="69">
        <f>SUM(E138:E144)</f>
        <v>123173</v>
      </c>
      <c r="F145" s="69">
        <f>SUM(F138:F144)</f>
        <v>121813</v>
      </c>
      <c r="G145" s="69">
        <f>SUM(G138:G144)</f>
        <v>128423</v>
      </c>
    </row>
    <row r="146" spans="1:7" ht="16.5" customHeight="1" thickTop="1">
      <c r="A146" s="41"/>
      <c r="B146" s="41"/>
      <c r="C146" s="41"/>
      <c r="D146" s="12"/>
      <c r="E146" s="12"/>
      <c r="F146" s="12"/>
      <c r="G146" s="12"/>
    </row>
    <row r="147" spans="1:7" ht="16.5" customHeight="1">
      <c r="A147" s="40" t="s">
        <v>356</v>
      </c>
      <c r="B147" s="41"/>
      <c r="C147" s="41"/>
      <c r="D147" s="12"/>
      <c r="E147" s="12"/>
      <c r="F147" s="12"/>
      <c r="G147" s="12"/>
    </row>
    <row r="148" spans="1:7" ht="16.5" customHeight="1">
      <c r="B148" s="70" t="s">
        <v>223</v>
      </c>
      <c r="C148" s="41" t="s">
        <v>286</v>
      </c>
      <c r="D148" s="62">
        <v>47160</v>
      </c>
      <c r="E148" s="62">
        <v>51000</v>
      </c>
      <c r="F148" s="62">
        <v>50636</v>
      </c>
      <c r="G148" s="62">
        <v>53000</v>
      </c>
    </row>
    <row r="149" spans="1:7" ht="16.5" customHeight="1">
      <c r="A149" s="41"/>
      <c r="B149" s="70" t="s">
        <v>224</v>
      </c>
      <c r="C149" s="41" t="s">
        <v>291</v>
      </c>
      <c r="D149" s="62">
        <v>9677</v>
      </c>
      <c r="E149" s="62">
        <v>10889</v>
      </c>
      <c r="F149" s="62">
        <v>10430</v>
      </c>
      <c r="G149" s="62">
        <v>11596</v>
      </c>
    </row>
    <row r="150" spans="1:7" ht="16.5" customHeight="1">
      <c r="A150" s="41"/>
      <c r="B150" s="70" t="s">
        <v>228</v>
      </c>
      <c r="C150" s="41" t="s">
        <v>312</v>
      </c>
      <c r="D150" s="62">
        <v>7805</v>
      </c>
      <c r="E150" s="62">
        <v>9000</v>
      </c>
      <c r="F150" s="62">
        <v>6500</v>
      </c>
      <c r="G150" s="62">
        <v>9000</v>
      </c>
    </row>
    <row r="151" spans="1:7" ht="16.5" customHeight="1">
      <c r="A151" s="41"/>
      <c r="B151" s="70" t="s">
        <v>15</v>
      </c>
      <c r="C151" s="41" t="s">
        <v>317</v>
      </c>
      <c r="D151" s="62">
        <v>0</v>
      </c>
      <c r="E151" s="62">
        <v>0</v>
      </c>
      <c r="F151" s="62">
        <v>0</v>
      </c>
      <c r="G151" s="62">
        <v>0</v>
      </c>
    </row>
    <row r="152" spans="1:7" ht="16.5" customHeight="1" thickBot="1">
      <c r="A152" s="41"/>
      <c r="B152" s="70" t="s">
        <v>230</v>
      </c>
      <c r="C152" s="41" t="s">
        <v>319</v>
      </c>
      <c r="D152" s="62">
        <v>3771</v>
      </c>
      <c r="E152" s="62">
        <v>2000</v>
      </c>
      <c r="F152" s="62">
        <v>0</v>
      </c>
      <c r="G152" s="62">
        <v>2000</v>
      </c>
    </row>
    <row r="153" spans="1:7" ht="16.5" customHeight="1" thickTop="1" thickBot="1">
      <c r="A153" s="41"/>
      <c r="B153" s="70"/>
      <c r="C153" s="41" t="s">
        <v>357</v>
      </c>
      <c r="D153" s="69">
        <f>SUM(D148:D152)</f>
        <v>68413</v>
      </c>
      <c r="E153" s="69">
        <f>SUM(E148:E152)</f>
        <v>72889</v>
      </c>
      <c r="F153" s="69">
        <f>SUM(F148:F152)</f>
        <v>67566</v>
      </c>
      <c r="G153" s="69">
        <f>SUM(G148:G152)</f>
        <v>75596</v>
      </c>
    </row>
    <row r="154" spans="1:7" ht="16.5" customHeight="1" thickTop="1">
      <c r="A154" s="41"/>
      <c r="B154" s="41"/>
      <c r="C154" s="41"/>
      <c r="D154" s="12"/>
      <c r="E154" s="12"/>
      <c r="F154" s="12"/>
      <c r="G154" s="12"/>
    </row>
    <row r="155" spans="1:7" ht="16.5" customHeight="1">
      <c r="A155" s="40" t="s">
        <v>141</v>
      </c>
      <c r="B155" s="41"/>
      <c r="C155" s="41"/>
      <c r="D155" s="12"/>
      <c r="E155" s="12"/>
      <c r="F155" s="12"/>
      <c r="G155" s="12"/>
    </row>
    <row r="156" spans="1:7" ht="16.5" customHeight="1">
      <c r="B156" s="70" t="s">
        <v>223</v>
      </c>
      <c r="C156" s="41" t="s">
        <v>286</v>
      </c>
      <c r="D156" s="62">
        <v>5401</v>
      </c>
      <c r="E156" s="62">
        <v>5000</v>
      </c>
      <c r="F156" s="62">
        <v>7917</v>
      </c>
      <c r="G156" s="62">
        <v>5700</v>
      </c>
    </row>
    <row r="157" spans="1:7" ht="16.5" customHeight="1">
      <c r="A157" s="41"/>
      <c r="B157" s="70" t="s">
        <v>224</v>
      </c>
      <c r="C157" s="41" t="s">
        <v>291</v>
      </c>
      <c r="D157" s="62">
        <v>1098</v>
      </c>
      <c r="E157" s="62">
        <v>1068</v>
      </c>
      <c r="F157" s="62">
        <v>1400</v>
      </c>
      <c r="G157" s="62">
        <v>1247</v>
      </c>
    </row>
    <row r="158" spans="1:7" ht="16.5" customHeight="1">
      <c r="A158" s="41"/>
      <c r="B158" s="70" t="s">
        <v>228</v>
      </c>
      <c r="C158" s="41" t="s">
        <v>312</v>
      </c>
      <c r="D158" s="62">
        <v>22</v>
      </c>
      <c r="E158" s="62">
        <v>1300</v>
      </c>
      <c r="F158" s="62">
        <v>1300</v>
      </c>
      <c r="G158" s="62">
        <v>1300</v>
      </c>
    </row>
    <row r="159" spans="1:7" ht="16.5" customHeight="1">
      <c r="A159" s="41"/>
      <c r="B159" s="70" t="s">
        <v>15</v>
      </c>
      <c r="C159" s="41" t="s">
        <v>317</v>
      </c>
      <c r="D159" s="62">
        <v>0</v>
      </c>
      <c r="E159" s="62">
        <v>0</v>
      </c>
      <c r="F159" s="62">
        <v>0</v>
      </c>
      <c r="G159" s="62">
        <v>0</v>
      </c>
    </row>
    <row r="160" spans="1:7" ht="16.5" customHeight="1" thickBot="1">
      <c r="A160" s="41"/>
      <c r="B160" s="70" t="s">
        <v>230</v>
      </c>
      <c r="C160" s="41" t="s">
        <v>319</v>
      </c>
      <c r="D160" s="62">
        <v>617</v>
      </c>
      <c r="E160" s="62">
        <v>400</v>
      </c>
      <c r="F160" s="62">
        <v>400</v>
      </c>
      <c r="G160" s="62">
        <v>900</v>
      </c>
    </row>
    <row r="161" spans="1:7" ht="16.5" customHeight="1" thickTop="1" thickBot="1">
      <c r="A161" s="41"/>
      <c r="B161" s="70"/>
      <c r="C161" s="41" t="s">
        <v>357</v>
      </c>
      <c r="D161" s="69">
        <f>SUM(D156:D160)</f>
        <v>7138</v>
      </c>
      <c r="E161" s="69">
        <f>SUM(E156:E160)</f>
        <v>7768</v>
      </c>
      <c r="F161" s="69">
        <f>SUM(F156:F160)</f>
        <v>11017</v>
      </c>
      <c r="G161" s="69">
        <f>SUM(G156:G160)</f>
        <v>9147</v>
      </c>
    </row>
    <row r="162" spans="1:7" ht="16.5" customHeight="1" thickTop="1" thickBot="1">
      <c r="A162" s="41"/>
      <c r="B162" s="41"/>
      <c r="C162" s="41"/>
      <c r="D162" s="12"/>
      <c r="E162" s="12"/>
      <c r="F162" s="12"/>
      <c r="G162" s="12"/>
    </row>
    <row r="163" spans="1:7" ht="16.5" customHeight="1" thickTop="1" thickBot="1">
      <c r="B163" s="41" t="s">
        <v>202</v>
      </c>
      <c r="D163" s="83">
        <f>D16+D29+D39+D44+D51+D58+D62+D70+D76+D81+D86+D91+D95+D101+D106+D111+D116+D121+D126+D135+D145+D153+D161</f>
        <v>1497965</v>
      </c>
      <c r="E163" s="83">
        <f>E16+E29+E39+E44+E51+E58+E62+E70+E76+E81+E86+E91+E95+E101+E106+E111+E116+E121+E126+E135+E145+E153+E161</f>
        <v>1513246</v>
      </c>
      <c r="F163" s="83">
        <f t="shared" ref="F163:G163" si="0">F16+F29+F39+F44+F51+F58+F62+F70+F76+F81+F86+F91+F95+F101+F106+F111+F116+F121+F126+F135+F145+F153+F161</f>
        <v>1492484</v>
      </c>
      <c r="G163" s="83">
        <f t="shared" si="0"/>
        <v>1647209</v>
      </c>
    </row>
    <row r="164" spans="1:7" ht="16.5" customHeight="1" thickTop="1">
      <c r="D164" s="75"/>
      <c r="E164" s="75"/>
      <c r="F164" s="75"/>
      <c r="G164" s="75"/>
    </row>
    <row r="165" spans="1:7" ht="16.5" customHeight="1">
      <c r="C165" s="101"/>
      <c r="D165" s="102"/>
      <c r="E165" s="75"/>
      <c r="F165" s="102"/>
      <c r="G165" s="75"/>
    </row>
  </sheetData>
  <phoneticPr fontId="9" type="noConversion"/>
  <pageMargins left="0.75" right="0.75" top="0.52" bottom="0.52" header="0.23" footer="0.3"/>
  <pageSetup scale="79" firstPageNumber="4" fitToHeight="0" orientation="portrait" horizontalDpi="300" verticalDpi="300" r:id="rId1"/>
  <headerFooter alignWithMargins="0">
    <oddFooter>&amp;LCDE, Public Scool Finance Unit&amp;C&amp;P&amp;RRevised July, 2004</oddFooter>
  </headerFooter>
  <rowBreaks count="2" manualBreakCount="2">
    <brk id="51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opLeftCell="A95" workbookViewId="0">
      <selection activeCell="G121" sqref="G121"/>
    </sheetView>
  </sheetViews>
  <sheetFormatPr defaultRowHeight="17.45" customHeight="1"/>
  <cols>
    <col min="1" max="1" width="4.83203125" style="74" customWidth="1"/>
    <col min="2" max="2" width="7.6640625" style="74" customWidth="1"/>
    <col min="3" max="3" width="70.83203125" style="74" customWidth="1"/>
    <col min="4" max="8" width="15.83203125" style="74" customWidth="1"/>
    <col min="9" max="16384" width="9.33203125" style="74"/>
  </cols>
  <sheetData>
    <row r="1" spans="1:8" ht="17.45" customHeight="1">
      <c r="A1" s="74" t="s">
        <v>279</v>
      </c>
      <c r="C1" s="78" t="str">
        <f>+'Page 1 - FY200X-0X'!B5</f>
        <v>Fremont School District RE-3</v>
      </c>
      <c r="D1" s="74" t="s">
        <v>258</v>
      </c>
      <c r="E1" s="79">
        <f>+'Page 1 - FY200X-0X'!F7</f>
        <v>1160</v>
      </c>
      <c r="G1" s="23" t="s">
        <v>260</v>
      </c>
      <c r="H1" s="44"/>
    </row>
    <row r="2" spans="1:8" ht="17.45" customHeight="1">
      <c r="A2" s="118" t="s">
        <v>280</v>
      </c>
    </row>
    <row r="3" spans="1:8" ht="17.45" customHeight="1">
      <c r="A3" s="118"/>
    </row>
    <row r="4" spans="1:8" ht="17.45" customHeight="1">
      <c r="A4" s="25" t="s">
        <v>17</v>
      </c>
      <c r="D4" s="92" t="s">
        <v>322</v>
      </c>
      <c r="E4" s="92" t="s">
        <v>287</v>
      </c>
      <c r="F4" s="92" t="s">
        <v>287</v>
      </c>
      <c r="G4" s="92" t="s">
        <v>24</v>
      </c>
    </row>
    <row r="5" spans="1:8" s="93" customFormat="1" ht="17.45" customHeight="1">
      <c r="B5" s="117" t="s">
        <v>58</v>
      </c>
      <c r="D5" s="64" t="s">
        <v>323</v>
      </c>
      <c r="E5" s="64" t="s">
        <v>288</v>
      </c>
      <c r="F5" s="64" t="s">
        <v>289</v>
      </c>
      <c r="G5" s="63" t="s">
        <v>290</v>
      </c>
    </row>
    <row r="6" spans="1:8" s="93" customFormat="1" ht="17.45" customHeight="1">
      <c r="A6" s="66" t="s">
        <v>112</v>
      </c>
      <c r="B6" s="41"/>
      <c r="C6" s="41"/>
      <c r="D6" s="64"/>
      <c r="E6" s="64"/>
      <c r="F6" s="64"/>
      <c r="G6" s="63"/>
    </row>
    <row r="7" spans="1:8" s="93" customFormat="1" ht="17.45" customHeight="1">
      <c r="A7" s="66"/>
      <c r="B7" s="70" t="s">
        <v>223</v>
      </c>
      <c r="C7" s="41" t="s">
        <v>286</v>
      </c>
      <c r="D7" s="65">
        <v>35112</v>
      </c>
      <c r="E7" s="65">
        <v>41740</v>
      </c>
      <c r="F7" s="65">
        <v>42957</v>
      </c>
      <c r="G7" s="65">
        <v>43148</v>
      </c>
    </row>
    <row r="8" spans="1:8" s="93" customFormat="1" ht="17.45" customHeight="1">
      <c r="A8" s="66"/>
      <c r="B8" s="70" t="s">
        <v>224</v>
      </c>
      <c r="C8" s="41" t="s">
        <v>291</v>
      </c>
      <c r="D8" s="65">
        <v>13427</v>
      </c>
      <c r="E8" s="65">
        <v>14805</v>
      </c>
      <c r="F8" s="65">
        <v>12375</v>
      </c>
      <c r="G8" s="65">
        <v>15562</v>
      </c>
    </row>
    <row r="9" spans="1:8" s="93" customFormat="1" ht="17.45" customHeight="1">
      <c r="A9" s="66"/>
      <c r="B9" s="70" t="s">
        <v>225</v>
      </c>
      <c r="C9" s="41" t="s">
        <v>292</v>
      </c>
      <c r="D9" s="65">
        <v>0</v>
      </c>
      <c r="E9" s="65">
        <v>200</v>
      </c>
      <c r="F9" s="65">
        <v>0</v>
      </c>
      <c r="G9" s="65">
        <v>200</v>
      </c>
    </row>
    <row r="10" spans="1:8" s="93" customFormat="1" ht="17.45" customHeight="1">
      <c r="A10" s="66"/>
      <c r="B10" s="70" t="s">
        <v>303</v>
      </c>
      <c r="C10" s="41" t="s">
        <v>308</v>
      </c>
      <c r="D10" s="65">
        <v>295</v>
      </c>
      <c r="E10" s="65">
        <v>100</v>
      </c>
      <c r="F10" s="65">
        <v>0</v>
      </c>
      <c r="G10" s="65">
        <v>100</v>
      </c>
    </row>
    <row r="11" spans="1:8" s="93" customFormat="1" ht="17.45" customHeight="1">
      <c r="A11" s="66"/>
      <c r="B11" s="70" t="s">
        <v>228</v>
      </c>
      <c r="C11" s="41" t="s">
        <v>312</v>
      </c>
      <c r="D11" s="65">
        <v>694</v>
      </c>
      <c r="E11" s="65">
        <v>1050</v>
      </c>
      <c r="F11" s="65">
        <v>800</v>
      </c>
      <c r="G11" s="65">
        <v>1050</v>
      </c>
    </row>
    <row r="12" spans="1:8" s="93" customFormat="1" ht="17.45" customHeight="1" thickBot="1">
      <c r="A12" s="66"/>
      <c r="B12" s="70" t="s">
        <v>15</v>
      </c>
      <c r="C12" s="41" t="s">
        <v>317</v>
      </c>
      <c r="D12" s="65">
        <v>0</v>
      </c>
      <c r="E12" s="65">
        <v>0</v>
      </c>
      <c r="F12" s="65">
        <v>0</v>
      </c>
      <c r="G12" s="65">
        <v>0</v>
      </c>
    </row>
    <row r="13" spans="1:8" s="93" customFormat="1" ht="17.45" customHeight="1" thickTop="1" thickBot="1">
      <c r="A13" s="66"/>
      <c r="B13" s="70"/>
      <c r="C13" s="41" t="s">
        <v>18</v>
      </c>
      <c r="D13" s="69">
        <f>SUM(D7:D12)</f>
        <v>49528</v>
      </c>
      <c r="E13" s="69">
        <f>SUM(E7:E12)</f>
        <v>57895</v>
      </c>
      <c r="F13" s="69">
        <f>SUM(F7:F12)</f>
        <v>56132</v>
      </c>
      <c r="G13" s="69">
        <f>SUM(G7:G12)</f>
        <v>60060</v>
      </c>
    </row>
    <row r="14" spans="1:8" s="93" customFormat="1" ht="17.45" customHeight="1" thickTop="1">
      <c r="A14" s="66"/>
      <c r="B14" s="70"/>
      <c r="C14" s="41"/>
      <c r="D14" s="12"/>
      <c r="E14" s="12"/>
      <c r="F14" s="12"/>
      <c r="G14" s="12"/>
    </row>
    <row r="15" spans="1:8" ht="17.45" customHeight="1">
      <c r="A15" s="20" t="s">
        <v>110</v>
      </c>
      <c r="D15" s="12"/>
      <c r="E15" s="12"/>
      <c r="F15" s="12"/>
      <c r="G15" s="12"/>
      <c r="H15" s="84"/>
    </row>
    <row r="16" spans="1:8" ht="17.45" customHeight="1">
      <c r="A16" s="20"/>
      <c r="B16" s="70" t="s">
        <v>223</v>
      </c>
      <c r="C16" s="41" t="s">
        <v>286</v>
      </c>
      <c r="D16" s="65">
        <v>6157</v>
      </c>
      <c r="E16" s="65">
        <v>6213</v>
      </c>
      <c r="F16" s="65">
        <v>6294</v>
      </c>
      <c r="G16" s="65">
        <v>8202</v>
      </c>
      <c r="H16" s="84"/>
    </row>
    <row r="17" spans="1:8" ht="17.45" customHeight="1">
      <c r="A17" s="20"/>
      <c r="B17" s="70" t="s">
        <v>224</v>
      </c>
      <c r="C17" s="41" t="s">
        <v>291</v>
      </c>
      <c r="D17" s="65">
        <v>1261</v>
      </c>
      <c r="E17" s="65">
        <v>5076</v>
      </c>
      <c r="F17" s="65">
        <v>1612</v>
      </c>
      <c r="G17" s="65">
        <v>4855</v>
      </c>
      <c r="H17" s="84"/>
    </row>
    <row r="18" spans="1:8" ht="17.45" customHeight="1">
      <c r="A18" s="20"/>
      <c r="B18" s="70" t="s">
        <v>225</v>
      </c>
      <c r="C18" s="41" t="s">
        <v>292</v>
      </c>
      <c r="D18" s="65">
        <v>0</v>
      </c>
      <c r="E18" s="65">
        <v>0</v>
      </c>
      <c r="F18" s="65">
        <v>0</v>
      </c>
      <c r="G18" s="65">
        <v>0</v>
      </c>
      <c r="H18" s="84"/>
    </row>
    <row r="19" spans="1:8" ht="17.45" customHeight="1">
      <c r="A19" s="20"/>
      <c r="B19" s="70" t="s">
        <v>226</v>
      </c>
      <c r="C19" s="41" t="s">
        <v>293</v>
      </c>
      <c r="D19" s="65">
        <v>893</v>
      </c>
      <c r="E19" s="65">
        <v>900</v>
      </c>
      <c r="F19" s="65">
        <v>900</v>
      </c>
      <c r="G19" s="65">
        <v>940</v>
      </c>
      <c r="H19" s="84"/>
    </row>
    <row r="20" spans="1:8" ht="17.45" customHeight="1">
      <c r="A20" s="20"/>
      <c r="B20" s="70" t="s">
        <v>228</v>
      </c>
      <c r="C20" s="41" t="s">
        <v>312</v>
      </c>
      <c r="D20" s="65">
        <v>72</v>
      </c>
      <c r="E20" s="65">
        <v>400</v>
      </c>
      <c r="F20" s="65">
        <v>400</v>
      </c>
      <c r="G20" s="65">
        <v>400</v>
      </c>
      <c r="H20" s="84"/>
    </row>
    <row r="21" spans="1:8" ht="17.45" customHeight="1">
      <c r="A21" s="20"/>
      <c r="B21" s="70" t="s">
        <v>310</v>
      </c>
      <c r="C21" s="41" t="s">
        <v>313</v>
      </c>
      <c r="D21" s="65">
        <v>3500</v>
      </c>
      <c r="E21" s="65">
        <v>220</v>
      </c>
      <c r="F21" s="65">
        <v>3500</v>
      </c>
      <c r="G21" s="65">
        <v>3720</v>
      </c>
      <c r="H21" s="84"/>
    </row>
    <row r="22" spans="1:8" ht="17.45" customHeight="1">
      <c r="A22" s="20"/>
      <c r="B22" s="70" t="s">
        <v>15</v>
      </c>
      <c r="C22" s="41" t="s">
        <v>317</v>
      </c>
      <c r="D22" s="65">
        <v>0</v>
      </c>
      <c r="E22" s="65">
        <v>0</v>
      </c>
      <c r="F22" s="65">
        <v>0</v>
      </c>
      <c r="G22" s="65">
        <v>0</v>
      </c>
      <c r="H22" s="84"/>
    </row>
    <row r="23" spans="1:8" ht="17.45" customHeight="1" thickBot="1">
      <c r="A23" s="20"/>
      <c r="B23" s="70" t="s">
        <v>230</v>
      </c>
      <c r="C23" s="41" t="s">
        <v>319</v>
      </c>
      <c r="D23" s="65">
        <v>0</v>
      </c>
      <c r="E23" s="65">
        <v>0</v>
      </c>
      <c r="F23" s="65">
        <v>0</v>
      </c>
      <c r="G23" s="65">
        <v>0</v>
      </c>
      <c r="H23" s="84"/>
    </row>
    <row r="24" spans="1:8" ht="17.45" customHeight="1" thickTop="1" thickBot="1">
      <c r="A24" s="20"/>
      <c r="B24" s="70"/>
      <c r="C24" s="41" t="s">
        <v>19</v>
      </c>
      <c r="D24" s="69">
        <f>SUM(D16:D23)</f>
        <v>11883</v>
      </c>
      <c r="E24" s="69">
        <f>SUM(E16:E23)</f>
        <v>12809</v>
      </c>
      <c r="F24" s="69">
        <f>SUM(F16:F23)</f>
        <v>12706</v>
      </c>
      <c r="G24" s="69">
        <f>SUM(G16:G23)</f>
        <v>18117</v>
      </c>
      <c r="H24" s="84"/>
    </row>
    <row r="25" spans="1:8" ht="17.45" customHeight="1" thickTop="1">
      <c r="A25" s="20"/>
      <c r="B25" s="70"/>
      <c r="C25" s="41"/>
      <c r="D25" s="12"/>
      <c r="E25" s="12"/>
      <c r="F25" s="12"/>
      <c r="G25" s="12"/>
      <c r="H25" s="84"/>
    </row>
    <row r="26" spans="1:8" ht="17.45" customHeight="1">
      <c r="A26" s="20" t="s">
        <v>20</v>
      </c>
      <c r="C26" s="41"/>
      <c r="D26" s="12"/>
      <c r="E26" s="12"/>
      <c r="F26" s="12"/>
      <c r="G26" s="12"/>
      <c r="H26" s="84"/>
    </row>
    <row r="27" spans="1:8" ht="17.45" customHeight="1">
      <c r="A27" s="20"/>
      <c r="B27" s="70" t="s">
        <v>223</v>
      </c>
      <c r="C27" s="41" t="s">
        <v>286</v>
      </c>
      <c r="D27" s="65">
        <v>98082</v>
      </c>
      <c r="E27" s="65">
        <v>97683</v>
      </c>
      <c r="F27" s="65">
        <v>98103</v>
      </c>
      <c r="G27" s="65">
        <v>95366</v>
      </c>
      <c r="H27" s="84"/>
    </row>
    <row r="28" spans="1:8" ht="17.45" customHeight="1">
      <c r="A28" s="20"/>
      <c r="B28" s="70" t="s">
        <v>224</v>
      </c>
      <c r="C28" s="41" t="s">
        <v>291</v>
      </c>
      <c r="D28" s="65">
        <v>39705</v>
      </c>
      <c r="E28" s="65">
        <v>39287</v>
      </c>
      <c r="F28" s="65">
        <v>40290</v>
      </c>
      <c r="G28" s="65">
        <v>41121</v>
      </c>
      <c r="H28" s="84"/>
    </row>
    <row r="29" spans="1:8" ht="17.45" customHeight="1">
      <c r="A29" s="20"/>
      <c r="B29" s="70" t="s">
        <v>225</v>
      </c>
      <c r="C29" s="41" t="s">
        <v>292</v>
      </c>
      <c r="D29" s="65">
        <v>10164</v>
      </c>
      <c r="E29" s="65">
        <v>15000</v>
      </c>
      <c r="F29" s="65">
        <v>18747</v>
      </c>
      <c r="G29" s="65">
        <v>15000</v>
      </c>
      <c r="H29" s="84"/>
    </row>
    <row r="30" spans="1:8" ht="17.45" customHeight="1">
      <c r="A30" s="20"/>
      <c r="B30" s="70" t="s">
        <v>226</v>
      </c>
      <c r="C30" s="41" t="s">
        <v>293</v>
      </c>
      <c r="D30" s="65">
        <v>0</v>
      </c>
      <c r="E30" s="65">
        <v>0</v>
      </c>
      <c r="F30" s="65">
        <v>0</v>
      </c>
      <c r="G30" s="65">
        <v>0</v>
      </c>
      <c r="H30" s="84"/>
    </row>
    <row r="31" spans="1:8" ht="17.45" customHeight="1">
      <c r="A31" s="20"/>
      <c r="B31" s="70" t="s">
        <v>227</v>
      </c>
      <c r="C31" s="41" t="s">
        <v>298</v>
      </c>
      <c r="D31" s="65">
        <v>11887</v>
      </c>
      <c r="E31" s="65">
        <v>9000</v>
      </c>
      <c r="F31" s="65">
        <v>9901</v>
      </c>
      <c r="G31" s="65">
        <v>14570</v>
      </c>
      <c r="H31" s="84"/>
    </row>
    <row r="32" spans="1:8" ht="17.45" customHeight="1">
      <c r="A32" s="20"/>
      <c r="B32" s="70" t="s">
        <v>303</v>
      </c>
      <c r="C32" s="41" t="s">
        <v>308</v>
      </c>
      <c r="D32" s="65">
        <v>2072</v>
      </c>
      <c r="E32" s="65">
        <v>6100</v>
      </c>
      <c r="F32" s="65">
        <v>6100</v>
      </c>
      <c r="G32" s="65">
        <v>6100</v>
      </c>
      <c r="H32" s="84"/>
    </row>
    <row r="33" spans="1:8" ht="17.45" customHeight="1">
      <c r="A33" s="20"/>
      <c r="B33" s="70" t="s">
        <v>309</v>
      </c>
      <c r="C33" s="41" t="s">
        <v>311</v>
      </c>
      <c r="D33" s="65">
        <v>18985</v>
      </c>
      <c r="E33" s="65">
        <v>19000</v>
      </c>
      <c r="F33" s="65">
        <v>18761</v>
      </c>
      <c r="G33" s="65">
        <v>19000</v>
      </c>
      <c r="H33" s="84"/>
    </row>
    <row r="34" spans="1:8" ht="17.45" customHeight="1">
      <c r="A34" s="20"/>
      <c r="B34" s="70" t="s">
        <v>228</v>
      </c>
      <c r="C34" s="41" t="s">
        <v>312</v>
      </c>
      <c r="D34" s="65">
        <v>1165</v>
      </c>
      <c r="E34" s="65">
        <v>400</v>
      </c>
      <c r="F34" s="65">
        <v>2400</v>
      </c>
      <c r="G34" s="65">
        <v>400</v>
      </c>
      <c r="H34" s="84"/>
    </row>
    <row r="35" spans="1:8" ht="17.45" customHeight="1">
      <c r="A35" s="20"/>
      <c r="B35" s="70" t="s">
        <v>15</v>
      </c>
      <c r="C35" s="41" t="s">
        <v>317</v>
      </c>
      <c r="D35" s="65">
        <v>6845</v>
      </c>
      <c r="E35" s="65">
        <v>0</v>
      </c>
      <c r="F35" s="65">
        <v>0</v>
      </c>
      <c r="G35" s="65">
        <v>0</v>
      </c>
      <c r="H35" s="84"/>
    </row>
    <row r="36" spans="1:8" ht="17.45" customHeight="1">
      <c r="A36" s="20"/>
      <c r="B36" s="70" t="s">
        <v>12</v>
      </c>
      <c r="C36" s="41" t="s">
        <v>318</v>
      </c>
      <c r="D36" s="65">
        <v>0</v>
      </c>
      <c r="E36" s="65">
        <v>0</v>
      </c>
      <c r="F36" s="65">
        <v>0</v>
      </c>
      <c r="G36" s="65">
        <v>0</v>
      </c>
      <c r="H36" s="84"/>
    </row>
    <row r="37" spans="1:8" ht="17.45" customHeight="1" thickBot="1">
      <c r="A37" s="20"/>
      <c r="B37" s="70" t="s">
        <v>230</v>
      </c>
      <c r="C37" s="41" t="s">
        <v>319</v>
      </c>
      <c r="D37" s="65">
        <v>0</v>
      </c>
      <c r="E37" s="65">
        <v>0</v>
      </c>
      <c r="F37" s="65">
        <v>7000</v>
      </c>
      <c r="G37" s="65">
        <v>0</v>
      </c>
      <c r="H37" s="84"/>
    </row>
    <row r="38" spans="1:8" ht="17.45" customHeight="1" thickTop="1" thickBot="1">
      <c r="A38" s="20"/>
      <c r="B38" s="70"/>
      <c r="C38" s="41" t="s">
        <v>21</v>
      </c>
      <c r="D38" s="69">
        <f>SUM(D27:D37)</f>
        <v>188905</v>
      </c>
      <c r="E38" s="69">
        <f>SUM(E27:E37)</f>
        <v>186470</v>
      </c>
      <c r="F38" s="69">
        <f>SUM(F27:F37)</f>
        <v>201302</v>
      </c>
      <c r="G38" s="69">
        <f>SUM(G27:G37)</f>
        <v>191557</v>
      </c>
      <c r="H38" s="84"/>
    </row>
    <row r="39" spans="1:8" ht="17.45" customHeight="1" thickTop="1">
      <c r="A39" s="20"/>
      <c r="B39" s="70"/>
      <c r="C39" s="41"/>
      <c r="D39" s="12"/>
      <c r="E39" s="12"/>
      <c r="F39" s="12"/>
      <c r="G39" s="12"/>
      <c r="H39" s="84"/>
    </row>
    <row r="40" spans="1:8" ht="17.45" customHeight="1">
      <c r="A40" s="20" t="s">
        <v>26</v>
      </c>
      <c r="C40" s="41"/>
      <c r="D40" s="12"/>
      <c r="E40" s="12"/>
      <c r="F40" s="12"/>
      <c r="G40" s="12"/>
      <c r="H40" s="84"/>
    </row>
    <row r="41" spans="1:8" ht="17.45" customHeight="1">
      <c r="A41" s="20"/>
      <c r="B41" s="70" t="s">
        <v>223</v>
      </c>
      <c r="C41" s="41" t="s">
        <v>286</v>
      </c>
      <c r="D41" s="65">
        <v>65590</v>
      </c>
      <c r="E41" s="65">
        <v>65404</v>
      </c>
      <c r="F41" s="65">
        <v>64587</v>
      </c>
      <c r="G41" s="65">
        <v>68940</v>
      </c>
      <c r="H41" s="84"/>
    </row>
    <row r="42" spans="1:8" ht="17.45" customHeight="1">
      <c r="A42" s="20"/>
      <c r="B42" s="70" t="s">
        <v>224</v>
      </c>
      <c r="C42" s="41" t="s">
        <v>291</v>
      </c>
      <c r="D42" s="65">
        <v>26134</v>
      </c>
      <c r="E42" s="65">
        <v>21368</v>
      </c>
      <c r="F42" s="65">
        <v>21182</v>
      </c>
      <c r="G42" s="65">
        <v>22032</v>
      </c>
      <c r="H42" s="84"/>
    </row>
    <row r="43" spans="1:8" ht="17.45" customHeight="1">
      <c r="A43" s="20"/>
      <c r="B43" s="70" t="s">
        <v>225</v>
      </c>
      <c r="C43" s="41" t="s">
        <v>292</v>
      </c>
      <c r="D43" s="65">
        <v>0</v>
      </c>
      <c r="E43" s="65">
        <v>660</v>
      </c>
      <c r="F43" s="65">
        <v>0</v>
      </c>
      <c r="G43" s="65">
        <v>660</v>
      </c>
      <c r="H43" s="84"/>
    </row>
    <row r="44" spans="1:8" ht="17.45" customHeight="1">
      <c r="A44" s="20"/>
      <c r="B44" s="70" t="s">
        <v>226</v>
      </c>
      <c r="C44" s="41" t="s">
        <v>293</v>
      </c>
      <c r="D44" s="65">
        <v>0</v>
      </c>
      <c r="E44" s="65">
        <v>0</v>
      </c>
      <c r="F44" s="65">
        <v>0</v>
      </c>
      <c r="G44" s="65">
        <v>0</v>
      </c>
      <c r="H44" s="84"/>
    </row>
    <row r="45" spans="1:8" ht="17.45" customHeight="1">
      <c r="A45" s="20"/>
      <c r="B45" s="70" t="s">
        <v>294</v>
      </c>
      <c r="C45" s="41" t="s">
        <v>295</v>
      </c>
      <c r="D45" s="65">
        <v>0</v>
      </c>
      <c r="E45" s="65">
        <v>0</v>
      </c>
      <c r="F45" s="65">
        <v>0</v>
      </c>
      <c r="G45" s="65">
        <v>0</v>
      </c>
      <c r="H45" s="84"/>
    </row>
    <row r="46" spans="1:8" ht="17.45" customHeight="1">
      <c r="A46" s="20"/>
      <c r="B46" s="70" t="s">
        <v>227</v>
      </c>
      <c r="C46" s="41" t="s">
        <v>298</v>
      </c>
      <c r="D46" s="65">
        <v>0</v>
      </c>
      <c r="E46" s="65">
        <v>0</v>
      </c>
      <c r="F46" s="65">
        <v>0</v>
      </c>
      <c r="G46" s="65">
        <v>0</v>
      </c>
      <c r="H46" s="84"/>
    </row>
    <row r="47" spans="1:8" ht="17.45" customHeight="1">
      <c r="A47" s="20"/>
      <c r="B47" s="70" t="s">
        <v>303</v>
      </c>
      <c r="C47" s="41" t="s">
        <v>308</v>
      </c>
      <c r="D47" s="65">
        <v>2267</v>
      </c>
      <c r="E47" s="65">
        <v>3500</v>
      </c>
      <c r="F47" s="65">
        <v>3500</v>
      </c>
      <c r="G47" s="65">
        <v>3500</v>
      </c>
      <c r="H47" s="84"/>
    </row>
    <row r="48" spans="1:8" ht="17.45" customHeight="1">
      <c r="A48" s="20"/>
      <c r="B48" s="70" t="s">
        <v>309</v>
      </c>
      <c r="C48" s="41" t="s">
        <v>311</v>
      </c>
      <c r="D48" s="65">
        <v>0</v>
      </c>
      <c r="E48" s="65">
        <v>0</v>
      </c>
      <c r="F48" s="65">
        <v>0</v>
      </c>
      <c r="G48" s="65">
        <v>0</v>
      </c>
      <c r="H48" s="84"/>
    </row>
    <row r="49" spans="1:8" ht="17.45" customHeight="1">
      <c r="A49" s="20"/>
      <c r="B49" s="70" t="s">
        <v>228</v>
      </c>
      <c r="C49" s="41" t="s">
        <v>312</v>
      </c>
      <c r="D49" s="65">
        <v>111</v>
      </c>
      <c r="E49" s="65">
        <v>500</v>
      </c>
      <c r="F49" s="65">
        <v>1000</v>
      </c>
      <c r="G49" s="65">
        <v>500</v>
      </c>
      <c r="H49" s="84"/>
    </row>
    <row r="50" spans="1:8" ht="17.45" customHeight="1">
      <c r="A50" s="20"/>
      <c r="B50" s="70" t="s">
        <v>15</v>
      </c>
      <c r="C50" s="41" t="s">
        <v>317</v>
      </c>
      <c r="D50" s="65">
        <v>0</v>
      </c>
      <c r="E50" s="65">
        <v>0</v>
      </c>
      <c r="F50" s="65">
        <v>0</v>
      </c>
      <c r="G50" s="65">
        <v>0</v>
      </c>
      <c r="H50" s="84"/>
    </row>
    <row r="51" spans="1:8" ht="17.45" customHeight="1" thickBot="1">
      <c r="A51" s="20"/>
      <c r="B51" s="70" t="s">
        <v>230</v>
      </c>
      <c r="C51" s="41" t="s">
        <v>319</v>
      </c>
      <c r="D51" s="65">
        <v>0</v>
      </c>
      <c r="E51" s="65">
        <v>0</v>
      </c>
      <c r="F51" s="65">
        <v>0</v>
      </c>
      <c r="G51" s="65">
        <v>0</v>
      </c>
      <c r="H51" s="84"/>
    </row>
    <row r="52" spans="1:8" ht="17.45" customHeight="1" thickTop="1" thickBot="1">
      <c r="B52" s="70"/>
      <c r="C52" s="41" t="s">
        <v>27</v>
      </c>
      <c r="D52" s="69">
        <f>SUM(D41:D51)</f>
        <v>94102</v>
      </c>
      <c r="E52" s="69">
        <f>SUM(E41:E51)</f>
        <v>91432</v>
      </c>
      <c r="F52" s="69">
        <f>SUM(F41:F51)</f>
        <v>90269</v>
      </c>
      <c r="G52" s="69">
        <f>SUM(G41:G51)</f>
        <v>95632</v>
      </c>
      <c r="H52" s="84"/>
    </row>
    <row r="53" spans="1:8" ht="17.45" customHeight="1" thickTop="1">
      <c r="B53" s="70"/>
      <c r="C53" s="41"/>
      <c r="D53" s="12"/>
      <c r="E53" s="12"/>
      <c r="F53" s="12"/>
      <c r="G53" s="12"/>
      <c r="H53" s="84"/>
    </row>
    <row r="54" spans="1:8" ht="17.45" customHeight="1">
      <c r="A54" s="20" t="s">
        <v>403</v>
      </c>
      <c r="C54" s="41"/>
      <c r="D54" s="12"/>
      <c r="E54" s="12"/>
      <c r="F54" s="12"/>
      <c r="G54" s="12"/>
      <c r="H54" s="84"/>
    </row>
    <row r="55" spans="1:8" ht="17.45" customHeight="1">
      <c r="A55" s="20"/>
      <c r="B55" s="70" t="s">
        <v>223</v>
      </c>
      <c r="C55" s="41" t="s">
        <v>286</v>
      </c>
      <c r="D55" s="65">
        <v>43244</v>
      </c>
      <c r="E55" s="65">
        <v>44391</v>
      </c>
      <c r="F55" s="65">
        <v>43899</v>
      </c>
      <c r="G55" s="65">
        <v>52584</v>
      </c>
      <c r="H55" s="84"/>
    </row>
    <row r="56" spans="1:8" ht="17.45" customHeight="1">
      <c r="A56" s="20"/>
      <c r="B56" s="70" t="s">
        <v>224</v>
      </c>
      <c r="C56" s="41" t="s">
        <v>291</v>
      </c>
      <c r="D56" s="65">
        <v>14292</v>
      </c>
      <c r="E56" s="65">
        <v>14757</v>
      </c>
      <c r="F56" s="65">
        <v>14464</v>
      </c>
      <c r="G56" s="65">
        <v>17625</v>
      </c>
      <c r="H56" s="84"/>
    </row>
    <row r="57" spans="1:8" ht="17.45" customHeight="1">
      <c r="A57" s="20"/>
      <c r="B57" s="70" t="s">
        <v>225</v>
      </c>
      <c r="C57" s="41" t="s">
        <v>417</v>
      </c>
      <c r="D57" s="65">
        <v>7500</v>
      </c>
      <c r="E57" s="65">
        <v>7500</v>
      </c>
      <c r="F57" s="65">
        <v>7500</v>
      </c>
      <c r="G57" s="65">
        <v>7500</v>
      </c>
      <c r="H57" s="84"/>
    </row>
    <row r="58" spans="1:8" ht="17.45" customHeight="1" thickBot="1">
      <c r="A58" s="20"/>
      <c r="B58" s="70" t="s">
        <v>303</v>
      </c>
      <c r="C58" s="41" t="s">
        <v>404</v>
      </c>
      <c r="D58" s="65">
        <v>0</v>
      </c>
      <c r="E58" s="65">
        <v>400</v>
      </c>
      <c r="F58" s="65">
        <v>100</v>
      </c>
      <c r="G58" s="65">
        <v>400</v>
      </c>
      <c r="H58" s="84"/>
    </row>
    <row r="59" spans="1:8" ht="17.45" customHeight="1" thickTop="1" thickBot="1">
      <c r="B59" s="70"/>
      <c r="C59" s="41" t="s">
        <v>27</v>
      </c>
      <c r="D59" s="69">
        <f>SUM(D55:D58)</f>
        <v>65036</v>
      </c>
      <c r="E59" s="69">
        <f>SUM(E55:E58)</f>
        <v>67048</v>
      </c>
      <c r="F59" s="69">
        <f>SUM(F55:F58)</f>
        <v>65963</v>
      </c>
      <c r="G59" s="69">
        <f>SUM(G55:G58)</f>
        <v>78109</v>
      </c>
      <c r="H59" s="84"/>
    </row>
    <row r="60" spans="1:8" ht="17.45" customHeight="1" thickTop="1">
      <c r="A60" s="20"/>
      <c r="B60" s="70"/>
      <c r="C60" s="41"/>
      <c r="D60" s="12"/>
      <c r="E60" s="12"/>
      <c r="F60" s="12"/>
      <c r="G60" s="12"/>
      <c r="H60" s="84"/>
    </row>
    <row r="61" spans="1:8" ht="17.45" customHeight="1">
      <c r="A61" s="20" t="s">
        <v>28</v>
      </c>
      <c r="C61" s="41"/>
      <c r="D61" s="12"/>
      <c r="E61" s="12"/>
      <c r="F61" s="12"/>
      <c r="G61" s="12"/>
      <c r="H61" s="84"/>
    </row>
    <row r="62" spans="1:8" ht="17.45" customHeight="1">
      <c r="A62" s="20"/>
      <c r="B62" s="70" t="s">
        <v>223</v>
      </c>
      <c r="C62" s="41" t="s">
        <v>286</v>
      </c>
      <c r="D62" s="65">
        <v>111062</v>
      </c>
      <c r="E62" s="65">
        <v>116523</v>
      </c>
      <c r="F62" s="65">
        <v>120268</v>
      </c>
      <c r="G62" s="65">
        <v>122607</v>
      </c>
      <c r="H62" s="84"/>
    </row>
    <row r="63" spans="1:8" ht="17.45" customHeight="1">
      <c r="A63" s="20"/>
      <c r="B63" s="70" t="s">
        <v>224</v>
      </c>
      <c r="C63" s="41" t="s">
        <v>291</v>
      </c>
      <c r="D63" s="65">
        <v>43315</v>
      </c>
      <c r="E63" s="65">
        <v>45878</v>
      </c>
      <c r="F63" s="65">
        <v>45114</v>
      </c>
      <c r="G63" s="65">
        <v>48246</v>
      </c>
      <c r="H63" s="84"/>
    </row>
    <row r="64" spans="1:8" ht="17.45" customHeight="1">
      <c r="A64" s="20"/>
      <c r="B64" s="70" t="s">
        <v>225</v>
      </c>
      <c r="C64" s="41" t="s">
        <v>292</v>
      </c>
      <c r="D64" s="65">
        <v>11630</v>
      </c>
      <c r="E64" s="65">
        <v>25000</v>
      </c>
      <c r="F64" s="65">
        <v>100000</v>
      </c>
      <c r="G64" s="65">
        <v>75000</v>
      </c>
      <c r="H64" s="84"/>
    </row>
    <row r="65" spans="1:8" ht="17.45" customHeight="1">
      <c r="A65" s="20"/>
      <c r="B65" s="70" t="s">
        <v>226</v>
      </c>
      <c r="C65" s="41" t="s">
        <v>293</v>
      </c>
      <c r="D65" s="65">
        <v>5376</v>
      </c>
      <c r="E65" s="65">
        <v>7168</v>
      </c>
      <c r="F65" s="65">
        <v>6912</v>
      </c>
      <c r="G65" s="65">
        <v>7168</v>
      </c>
      <c r="H65" s="84"/>
    </row>
    <row r="66" spans="1:8" ht="17.45" customHeight="1">
      <c r="A66" s="20"/>
      <c r="B66" s="70" t="s">
        <v>294</v>
      </c>
      <c r="C66" s="41" t="s">
        <v>295</v>
      </c>
      <c r="D66" s="65">
        <v>0</v>
      </c>
      <c r="E66" s="65">
        <v>10000</v>
      </c>
      <c r="F66" s="65">
        <v>0</v>
      </c>
      <c r="G66" s="65">
        <v>0</v>
      </c>
      <c r="H66" s="84"/>
    </row>
    <row r="67" spans="1:8" ht="17.45" customHeight="1">
      <c r="A67" s="20"/>
      <c r="B67" s="70" t="s">
        <v>296</v>
      </c>
      <c r="C67" s="41" t="s">
        <v>297</v>
      </c>
      <c r="D67" s="65">
        <v>0</v>
      </c>
      <c r="E67" s="65">
        <v>0</v>
      </c>
      <c r="F67" s="65">
        <v>0</v>
      </c>
      <c r="G67" s="65">
        <v>0</v>
      </c>
      <c r="H67" s="84"/>
    </row>
    <row r="68" spans="1:8" ht="17.45" customHeight="1">
      <c r="A68" s="20"/>
      <c r="B68" s="70" t="s">
        <v>37</v>
      </c>
      <c r="C68" s="41" t="s">
        <v>43</v>
      </c>
      <c r="D68" s="65">
        <v>18571</v>
      </c>
      <c r="E68" s="65">
        <v>20070</v>
      </c>
      <c r="F68" s="65">
        <v>19400</v>
      </c>
      <c r="G68" s="65">
        <v>25608</v>
      </c>
      <c r="H68" s="84"/>
    </row>
    <row r="69" spans="1:8" ht="17.45" customHeight="1">
      <c r="A69" s="20"/>
      <c r="B69" s="70" t="s">
        <v>228</v>
      </c>
      <c r="C69" s="41" t="s">
        <v>312</v>
      </c>
      <c r="D69" s="65">
        <v>83282</v>
      </c>
      <c r="E69" s="65">
        <v>81000</v>
      </c>
      <c r="F69" s="65">
        <v>89030</v>
      </c>
      <c r="G69" s="65">
        <v>87000</v>
      </c>
      <c r="H69" s="84"/>
    </row>
    <row r="70" spans="1:8" ht="17.45" customHeight="1">
      <c r="A70" s="20"/>
      <c r="B70" s="70" t="s">
        <v>15</v>
      </c>
      <c r="C70" s="41" t="s">
        <v>317</v>
      </c>
      <c r="D70" s="65">
        <v>96400</v>
      </c>
      <c r="E70" s="65">
        <v>0</v>
      </c>
      <c r="F70" s="65">
        <v>7585</v>
      </c>
      <c r="G70" s="65">
        <v>0</v>
      </c>
      <c r="H70" s="84"/>
    </row>
    <row r="71" spans="1:8" ht="17.45" customHeight="1" thickBot="1">
      <c r="A71" s="20"/>
      <c r="B71" s="70" t="s">
        <v>230</v>
      </c>
      <c r="C71" s="41" t="s">
        <v>319</v>
      </c>
      <c r="D71" s="65">
        <v>0</v>
      </c>
      <c r="E71" s="65">
        <v>0</v>
      </c>
      <c r="F71" s="65">
        <v>0</v>
      </c>
      <c r="G71" s="65">
        <v>0</v>
      </c>
      <c r="H71" s="84"/>
    </row>
    <row r="72" spans="1:8" ht="17.45" customHeight="1" thickTop="1" thickBot="1">
      <c r="A72" s="20"/>
      <c r="B72" s="70"/>
      <c r="C72" s="41" t="s">
        <v>29</v>
      </c>
      <c r="D72" s="69">
        <f>SUM(D62:D71)</f>
        <v>369636</v>
      </c>
      <c r="E72" s="69">
        <f>SUM(E62:E71)</f>
        <v>305639</v>
      </c>
      <c r="F72" s="69">
        <f>SUM(F62:F71)</f>
        <v>388309</v>
      </c>
      <c r="G72" s="69">
        <f>SUM(G62:G71)</f>
        <v>365629</v>
      </c>
      <c r="H72" s="84"/>
    </row>
    <row r="73" spans="1:8" ht="17.45" customHeight="1" thickTop="1">
      <c r="A73" s="20"/>
      <c r="B73" s="70"/>
      <c r="C73" s="41"/>
      <c r="D73" s="12"/>
      <c r="E73" s="12"/>
      <c r="F73" s="12"/>
      <c r="G73" s="12"/>
      <c r="H73" s="84"/>
    </row>
    <row r="74" spans="1:8" ht="17.45" customHeight="1">
      <c r="A74" s="20" t="s">
        <v>30</v>
      </c>
      <c r="C74" s="41"/>
      <c r="D74" s="12"/>
      <c r="E74" s="12"/>
      <c r="F74" s="12"/>
      <c r="G74" s="12"/>
      <c r="H74" s="84"/>
    </row>
    <row r="75" spans="1:8" ht="17.45" customHeight="1">
      <c r="A75" s="20"/>
      <c r="B75" s="70" t="s">
        <v>223</v>
      </c>
      <c r="C75" s="41" t="s">
        <v>286</v>
      </c>
      <c r="D75" s="65">
        <v>116959</v>
      </c>
      <c r="E75" s="65">
        <v>112055</v>
      </c>
      <c r="F75" s="65">
        <v>114744</v>
      </c>
      <c r="G75" s="65">
        <v>118568</v>
      </c>
      <c r="H75" s="84"/>
    </row>
    <row r="76" spans="1:8" ht="17.45" customHeight="1">
      <c r="A76" s="20"/>
      <c r="B76" s="70" t="s">
        <v>224</v>
      </c>
      <c r="C76" s="41" t="s">
        <v>291</v>
      </c>
      <c r="D76" s="65">
        <v>42749</v>
      </c>
      <c r="E76" s="65">
        <v>42475</v>
      </c>
      <c r="F76" s="65">
        <v>42936</v>
      </c>
      <c r="G76" s="65">
        <v>44386</v>
      </c>
      <c r="H76" s="84"/>
    </row>
    <row r="77" spans="1:8" ht="17.45" customHeight="1">
      <c r="A77" s="20"/>
      <c r="B77" s="70" t="s">
        <v>225</v>
      </c>
      <c r="C77" s="41" t="s">
        <v>292</v>
      </c>
      <c r="D77" s="65">
        <v>8808</v>
      </c>
      <c r="E77" s="65">
        <v>6750</v>
      </c>
      <c r="F77" s="65">
        <v>15163</v>
      </c>
      <c r="G77" s="65">
        <v>15750</v>
      </c>
      <c r="H77" s="84"/>
    </row>
    <row r="78" spans="1:8" ht="17.45" customHeight="1">
      <c r="A78" s="20"/>
      <c r="B78" s="70" t="s">
        <v>299</v>
      </c>
      <c r="C78" s="41" t="s">
        <v>300</v>
      </c>
      <c r="D78" s="65">
        <v>4483</v>
      </c>
      <c r="E78" s="65">
        <v>5000</v>
      </c>
      <c r="F78" s="65">
        <v>4800</v>
      </c>
      <c r="G78" s="65">
        <v>5000</v>
      </c>
      <c r="H78" s="84"/>
    </row>
    <row r="79" spans="1:8" ht="17.45" customHeight="1">
      <c r="A79" s="20"/>
      <c r="B79" s="70" t="s">
        <v>37</v>
      </c>
      <c r="C79" s="41" t="s">
        <v>43</v>
      </c>
      <c r="D79" s="65">
        <v>10320</v>
      </c>
      <c r="E79" s="65">
        <v>10729</v>
      </c>
      <c r="F79" s="65">
        <v>10729</v>
      </c>
      <c r="G79" s="65">
        <v>12446</v>
      </c>
      <c r="H79" s="84"/>
    </row>
    <row r="80" spans="1:8" ht="17.45" customHeight="1">
      <c r="A80" s="20"/>
      <c r="B80" s="70">
        <v>590</v>
      </c>
      <c r="C80" s="1" t="s">
        <v>450</v>
      </c>
      <c r="D80" s="65">
        <v>0</v>
      </c>
      <c r="E80" s="65">
        <v>0</v>
      </c>
      <c r="F80" s="65">
        <v>0</v>
      </c>
      <c r="G80" s="65">
        <v>0</v>
      </c>
      <c r="H80" s="84"/>
    </row>
    <row r="81" spans="1:8" ht="17.45" customHeight="1">
      <c r="A81" s="20"/>
      <c r="B81" s="70" t="s">
        <v>228</v>
      </c>
      <c r="C81" s="41" t="s">
        <v>312</v>
      </c>
      <c r="D81" s="65">
        <v>51665</v>
      </c>
      <c r="E81" s="65">
        <v>62000</v>
      </c>
      <c r="F81" s="65">
        <v>77360</v>
      </c>
      <c r="G81" s="65">
        <v>62000</v>
      </c>
      <c r="H81" s="84"/>
    </row>
    <row r="82" spans="1:8" ht="17.45" customHeight="1">
      <c r="A82" s="20"/>
      <c r="B82" s="70" t="s">
        <v>15</v>
      </c>
      <c r="C82" s="41" t="s">
        <v>317</v>
      </c>
      <c r="D82" s="65">
        <v>0</v>
      </c>
      <c r="E82" s="65">
        <v>27000</v>
      </c>
      <c r="F82" s="65">
        <v>130590</v>
      </c>
      <c r="G82" s="65">
        <v>55000</v>
      </c>
      <c r="H82" s="84"/>
    </row>
    <row r="83" spans="1:8" ht="17.45" customHeight="1" thickBot="1">
      <c r="A83" s="20"/>
      <c r="B83" s="70" t="s">
        <v>230</v>
      </c>
      <c r="C83" s="41" t="s">
        <v>319</v>
      </c>
      <c r="D83" s="65">
        <v>0</v>
      </c>
      <c r="E83" s="65">
        <v>0</v>
      </c>
      <c r="F83" s="65">
        <v>0</v>
      </c>
      <c r="G83" s="65">
        <v>0</v>
      </c>
      <c r="H83" s="84"/>
    </row>
    <row r="84" spans="1:8" ht="17.45" customHeight="1" thickTop="1" thickBot="1">
      <c r="A84" s="20"/>
      <c r="B84" s="70"/>
      <c r="C84" s="41" t="s">
        <v>31</v>
      </c>
      <c r="D84" s="69">
        <f>SUM(D75:D83)</f>
        <v>234984</v>
      </c>
      <c r="E84" s="69">
        <f>SUM(E75:E83)</f>
        <v>266009</v>
      </c>
      <c r="F84" s="69">
        <f>SUM(F75:F83)</f>
        <v>396322</v>
      </c>
      <c r="G84" s="69">
        <f>SUM(G75:G83)</f>
        <v>313150</v>
      </c>
      <c r="H84" s="84"/>
    </row>
    <row r="85" spans="1:8" ht="17.45" customHeight="1" thickTop="1">
      <c r="A85" s="20"/>
      <c r="B85" s="70"/>
      <c r="C85" s="41"/>
      <c r="D85" s="12"/>
      <c r="E85" s="12"/>
      <c r="F85" s="12"/>
      <c r="G85" s="12"/>
      <c r="H85" s="84"/>
    </row>
    <row r="86" spans="1:8" ht="17.45" customHeight="1">
      <c r="A86" s="20" t="s">
        <v>32</v>
      </c>
      <c r="C86" s="41"/>
      <c r="D86" s="12"/>
      <c r="E86" s="12"/>
      <c r="F86" s="12"/>
      <c r="G86" s="12"/>
      <c r="H86" s="84"/>
    </row>
    <row r="87" spans="1:8" ht="17.45" customHeight="1">
      <c r="A87" s="20"/>
      <c r="B87" s="70" t="s">
        <v>225</v>
      </c>
      <c r="C87" s="41" t="s">
        <v>292</v>
      </c>
      <c r="D87" s="65">
        <v>3402</v>
      </c>
      <c r="E87" s="65">
        <v>2000</v>
      </c>
      <c r="F87" s="65">
        <v>2000</v>
      </c>
      <c r="G87" s="65">
        <v>2000</v>
      </c>
      <c r="H87" s="84"/>
    </row>
    <row r="88" spans="1:8" ht="17.45" customHeight="1">
      <c r="A88" s="20"/>
      <c r="B88" s="70">
        <v>500</v>
      </c>
      <c r="C88" s="41" t="s">
        <v>43</v>
      </c>
      <c r="D88" s="65">
        <v>18937</v>
      </c>
      <c r="E88" s="65">
        <v>18530</v>
      </c>
      <c r="F88" s="65">
        <v>17815</v>
      </c>
      <c r="G88" s="65">
        <v>18600</v>
      </c>
      <c r="H88" s="84"/>
    </row>
    <row r="89" spans="1:8" ht="17.45" customHeight="1">
      <c r="A89" s="20"/>
      <c r="B89" s="38" t="s">
        <v>228</v>
      </c>
      <c r="C89" s="1" t="s">
        <v>414</v>
      </c>
      <c r="D89" s="65">
        <v>0</v>
      </c>
      <c r="E89" s="65">
        <v>0</v>
      </c>
      <c r="F89" s="65">
        <v>0</v>
      </c>
      <c r="G89" s="65">
        <v>0</v>
      </c>
      <c r="H89" s="84"/>
    </row>
    <row r="90" spans="1:8" ht="17.45" customHeight="1" thickBot="1">
      <c r="A90" s="20"/>
      <c r="B90" s="38" t="s">
        <v>230</v>
      </c>
      <c r="C90" s="1" t="s">
        <v>415</v>
      </c>
      <c r="D90" s="65">
        <v>0</v>
      </c>
      <c r="E90" s="65">
        <v>0</v>
      </c>
      <c r="F90" s="65">
        <v>0</v>
      </c>
      <c r="G90" s="65">
        <v>0</v>
      </c>
      <c r="H90" s="84"/>
    </row>
    <row r="91" spans="1:8" ht="17.45" customHeight="1" thickTop="1" thickBot="1">
      <c r="A91" s="20"/>
      <c r="B91" s="70"/>
      <c r="C91" s="41" t="s">
        <v>33</v>
      </c>
      <c r="D91" s="69">
        <f>SUM(D87:D90)</f>
        <v>22339</v>
      </c>
      <c r="E91" s="69">
        <f>SUM(E87:E90)</f>
        <v>20530</v>
      </c>
      <c r="F91" s="69">
        <f>SUM(F87:F90)</f>
        <v>19815</v>
      </c>
      <c r="G91" s="69">
        <f>SUM(G87:G90)</f>
        <v>20600</v>
      </c>
      <c r="H91" s="84"/>
    </row>
    <row r="92" spans="1:8" ht="17.45" customHeight="1" thickTop="1">
      <c r="A92" s="20"/>
      <c r="B92" s="70"/>
      <c r="C92" s="41"/>
      <c r="D92" s="12"/>
      <c r="E92" s="12"/>
      <c r="F92" s="12"/>
      <c r="G92" s="12"/>
      <c r="H92" s="84"/>
    </row>
    <row r="93" spans="1:8" ht="17.45" customHeight="1">
      <c r="A93" s="20" t="s">
        <v>34</v>
      </c>
      <c r="C93" s="41"/>
      <c r="D93" s="12"/>
      <c r="E93" s="12"/>
      <c r="F93" s="12"/>
      <c r="G93" s="12"/>
      <c r="H93" s="84"/>
    </row>
    <row r="94" spans="1:8" ht="17.45" customHeight="1">
      <c r="A94" s="20"/>
      <c r="B94" s="70" t="s">
        <v>226</v>
      </c>
      <c r="C94" s="41" t="s">
        <v>293</v>
      </c>
      <c r="D94" s="65">
        <v>0</v>
      </c>
      <c r="E94" s="65">
        <v>0</v>
      </c>
      <c r="F94" s="65">
        <v>0</v>
      </c>
      <c r="G94" s="65">
        <v>0</v>
      </c>
      <c r="H94" s="84"/>
    </row>
    <row r="95" spans="1:8" ht="17.45" customHeight="1">
      <c r="A95" s="20"/>
      <c r="B95" s="70" t="s">
        <v>228</v>
      </c>
      <c r="C95" s="41" t="s">
        <v>312</v>
      </c>
      <c r="D95" s="65">
        <v>44</v>
      </c>
      <c r="E95" s="65">
        <v>300</v>
      </c>
      <c r="F95" s="65">
        <v>300</v>
      </c>
      <c r="G95" s="65">
        <v>300</v>
      </c>
      <c r="H95" s="84"/>
    </row>
    <row r="96" spans="1:8" ht="17.45" customHeight="1" thickBot="1">
      <c r="A96" s="20"/>
      <c r="B96" s="70" t="s">
        <v>230</v>
      </c>
      <c r="C96" s="41" t="s">
        <v>319</v>
      </c>
      <c r="D96" s="65">
        <v>0</v>
      </c>
      <c r="E96" s="65">
        <v>0</v>
      </c>
      <c r="F96" s="65">
        <v>0</v>
      </c>
      <c r="G96" s="65">
        <v>0</v>
      </c>
      <c r="H96" s="84"/>
    </row>
    <row r="97" spans="1:8" ht="17.45" customHeight="1" thickTop="1" thickBot="1">
      <c r="A97" s="20"/>
      <c r="B97" s="70"/>
      <c r="C97" s="41" t="s">
        <v>35</v>
      </c>
      <c r="D97" s="69">
        <f>SUM(D94:D96)</f>
        <v>44</v>
      </c>
      <c r="E97" s="69">
        <f>SUM(E94:E96)</f>
        <v>300</v>
      </c>
      <c r="F97" s="69">
        <f>SUM(F94:F96)</f>
        <v>300</v>
      </c>
      <c r="G97" s="69">
        <f>SUM(G94:G96)</f>
        <v>300</v>
      </c>
      <c r="H97" s="84"/>
    </row>
    <row r="98" spans="1:8" ht="17.45" customHeight="1" thickTop="1">
      <c r="A98" s="20"/>
      <c r="B98" s="70"/>
      <c r="C98" s="41"/>
      <c r="D98" s="12"/>
      <c r="E98" s="12"/>
      <c r="F98" s="12"/>
      <c r="G98" s="12"/>
      <c r="H98" s="84"/>
    </row>
    <row r="99" spans="1:8" ht="17.45" customHeight="1" thickBot="1">
      <c r="B99" s="41"/>
      <c r="C99" s="41"/>
      <c r="D99" s="12"/>
      <c r="E99" s="12"/>
      <c r="F99" s="12"/>
      <c r="G99" s="12"/>
      <c r="H99" s="84"/>
    </row>
    <row r="100" spans="1:8" ht="17.45" customHeight="1" thickTop="1" thickBot="1">
      <c r="B100" s="41" t="s">
        <v>203</v>
      </c>
      <c r="D100" s="83">
        <f>D13+D24+D38+D52+D59+D72+D84+D91+D97</f>
        <v>1036457</v>
      </c>
      <c r="E100" s="83">
        <f>E13+GenFundExp2!E24+E38+E52+E59+E72+E84+E91+E97</f>
        <v>1008132</v>
      </c>
      <c r="F100" s="83">
        <f>F13+GenFundExp2!F24+F38+F52+F59+F72+F84+F91+F97</f>
        <v>1231118</v>
      </c>
      <c r="G100" s="83">
        <f>G13+GenFundExp2!G24+G38+G52+G59+G72+G84+G91+G97</f>
        <v>1143154</v>
      </c>
      <c r="H100" s="84"/>
    </row>
    <row r="101" spans="1:8" ht="17.45" customHeight="1" thickTop="1" thickBot="1">
      <c r="D101" s="75"/>
      <c r="E101" s="75"/>
      <c r="F101" s="75"/>
      <c r="G101" s="75"/>
      <c r="H101" s="75"/>
    </row>
    <row r="102" spans="1:8" ht="17.45" customHeight="1" thickTop="1" thickBot="1">
      <c r="B102" s="20" t="s">
        <v>393</v>
      </c>
      <c r="D102" s="83">
        <f>GenFundExp!D163+GenFundExp2!D100</f>
        <v>2534422</v>
      </c>
      <c r="E102" s="83">
        <f>GenFundExp!E163+GenFundExp2!E100</f>
        <v>2521378</v>
      </c>
      <c r="F102" s="83">
        <f>GenFundExp!F163+GenFundExp2!F100</f>
        <v>2723602</v>
      </c>
      <c r="G102" s="83">
        <f>GenFundExp!G163+GenFundExp2!G100</f>
        <v>2790363</v>
      </c>
      <c r="H102" s="84"/>
    </row>
    <row r="103" spans="1:8" ht="17.45" customHeight="1" thickTop="1">
      <c r="D103" s="75"/>
      <c r="E103" s="75"/>
      <c r="F103" s="75"/>
      <c r="G103" s="75"/>
      <c r="H103" s="75"/>
    </row>
    <row r="104" spans="1:8" ht="17.45" customHeight="1">
      <c r="A104" s="25" t="s">
        <v>359</v>
      </c>
      <c r="D104" s="75"/>
      <c r="E104" s="75"/>
      <c r="F104" s="75"/>
      <c r="G104" s="75"/>
      <c r="H104" s="75"/>
    </row>
    <row r="105" spans="1:8" ht="17.45" customHeight="1">
      <c r="A105" s="20" t="s">
        <v>111</v>
      </c>
      <c r="D105" s="65">
        <v>0</v>
      </c>
      <c r="E105" s="65">
        <v>177278</v>
      </c>
      <c r="F105" s="65">
        <v>106367</v>
      </c>
      <c r="G105" s="65">
        <v>70911</v>
      </c>
      <c r="H105" s="75"/>
    </row>
    <row r="106" spans="1:8" ht="17.45" customHeight="1" thickBot="1">
      <c r="A106" s="20"/>
      <c r="C106" s="41"/>
      <c r="D106" s="12"/>
      <c r="E106" s="12"/>
      <c r="F106" s="12"/>
      <c r="G106" s="12"/>
    </row>
    <row r="107" spans="1:8" ht="17.45" customHeight="1" thickTop="1" thickBot="1">
      <c r="B107" s="20" t="s">
        <v>54</v>
      </c>
      <c r="D107" s="87">
        <f>D102+D105</f>
        <v>2534422</v>
      </c>
      <c r="E107" s="87">
        <f>E102+E105</f>
        <v>2698656</v>
      </c>
      <c r="F107" s="87">
        <f>F102+F105</f>
        <v>2829969</v>
      </c>
      <c r="G107" s="87">
        <f>G102+G105</f>
        <v>2861274</v>
      </c>
      <c r="H107" s="91"/>
    </row>
    <row r="108" spans="1:8" ht="17.45" customHeight="1" thickTop="1">
      <c r="D108" s="75"/>
      <c r="E108" s="75"/>
      <c r="F108" s="75"/>
      <c r="G108" s="75"/>
      <c r="H108" s="75"/>
    </row>
    <row r="109" spans="1:8" ht="17.45" customHeight="1">
      <c r="A109" s="72" t="s">
        <v>281</v>
      </c>
      <c r="C109" s="119" t="s">
        <v>56</v>
      </c>
      <c r="D109" s="75"/>
      <c r="E109" s="75"/>
      <c r="F109" s="75"/>
      <c r="G109" s="75"/>
      <c r="H109" s="75"/>
    </row>
    <row r="110" spans="1:8" ht="17.45" customHeight="1">
      <c r="A110" s="71">
        <v>6761</v>
      </c>
      <c r="C110" s="41" t="s">
        <v>210</v>
      </c>
      <c r="D110" s="26">
        <v>140000</v>
      </c>
      <c r="E110" s="26">
        <v>140000</v>
      </c>
      <c r="F110" s="26">
        <v>140000</v>
      </c>
      <c r="G110" s="26">
        <v>160000</v>
      </c>
      <c r="H110" s="12"/>
    </row>
    <row r="111" spans="1:8" ht="17.45" customHeight="1">
      <c r="A111" s="71">
        <v>6770</v>
      </c>
      <c r="C111" s="41" t="s">
        <v>211</v>
      </c>
      <c r="D111" s="26">
        <v>100000</v>
      </c>
      <c r="E111" s="26">
        <v>100000</v>
      </c>
      <c r="F111" s="26">
        <v>100000</v>
      </c>
      <c r="G111" s="26">
        <v>100000</v>
      </c>
      <c r="H111" s="12"/>
    </row>
    <row r="112" spans="1:8" ht="17.45" customHeight="1" thickBot="1">
      <c r="A112" s="71">
        <v>6769</v>
      </c>
      <c r="C112" s="1" t="s">
        <v>436</v>
      </c>
      <c r="D112" s="26">
        <v>600000</v>
      </c>
      <c r="E112" s="26">
        <v>600000</v>
      </c>
      <c r="F112" s="26">
        <v>600000</v>
      </c>
      <c r="G112" s="26">
        <v>600000</v>
      </c>
      <c r="H112" s="12"/>
    </row>
    <row r="113" spans="1:8" ht="17.45" customHeight="1" thickTop="1" thickBot="1">
      <c r="A113" s="67"/>
      <c r="C113" s="41" t="s">
        <v>50</v>
      </c>
      <c r="D113" s="69">
        <f>SUM(D110:D112)</f>
        <v>840000</v>
      </c>
      <c r="E113" s="69">
        <f>SUM(E110:E112)</f>
        <v>840000</v>
      </c>
      <c r="F113" s="69">
        <f>SUM(F110:F112)</f>
        <v>840000</v>
      </c>
      <c r="G113" s="69">
        <f>SUM(G110:G112)</f>
        <v>860000</v>
      </c>
      <c r="H113" s="12"/>
    </row>
    <row r="114" spans="1:8" ht="17.45" customHeight="1" thickTop="1">
      <c r="A114" s="71">
        <v>9330</v>
      </c>
      <c r="C114" s="41" t="s">
        <v>423</v>
      </c>
      <c r="D114" s="26"/>
      <c r="E114" s="26"/>
      <c r="F114" s="26"/>
      <c r="G114" s="26"/>
      <c r="H114" s="12"/>
    </row>
    <row r="115" spans="1:8" ht="17.45" customHeight="1" thickBot="1">
      <c r="A115" s="71">
        <v>9315</v>
      </c>
      <c r="C115" s="1" t="s">
        <v>425</v>
      </c>
      <c r="D115" s="26"/>
      <c r="E115" s="26"/>
      <c r="F115" s="26"/>
      <c r="G115" s="26"/>
      <c r="H115" s="12"/>
    </row>
    <row r="116" spans="1:8" ht="17.45" customHeight="1" thickBot="1">
      <c r="B116" s="20" t="s">
        <v>49</v>
      </c>
      <c r="D116" s="85">
        <f>D107+D113</f>
        <v>3374422</v>
      </c>
      <c r="E116" s="85">
        <f>E107+E113</f>
        <v>3538656</v>
      </c>
      <c r="F116" s="85">
        <f>F107+F113</f>
        <v>3669969</v>
      </c>
      <c r="G116" s="85">
        <f>G107+G113</f>
        <v>3721274</v>
      </c>
      <c r="H116" s="84"/>
    </row>
    <row r="117" spans="1:8" ht="17.45" customHeight="1">
      <c r="A117" s="67"/>
      <c r="C117" s="41" t="s">
        <v>51</v>
      </c>
      <c r="D117" s="75"/>
      <c r="E117" s="75"/>
      <c r="F117" s="75"/>
      <c r="G117" s="75"/>
      <c r="H117" s="12"/>
    </row>
    <row r="118" spans="1:8" ht="17.45" customHeight="1">
      <c r="A118" s="67"/>
      <c r="C118" s="41"/>
      <c r="D118" s="75"/>
      <c r="E118" s="75"/>
      <c r="F118" s="75"/>
      <c r="G118" s="75"/>
      <c r="H118" s="12"/>
    </row>
    <row r="119" spans="1:8" ht="17.45" customHeight="1">
      <c r="C119" s="119" t="s">
        <v>57</v>
      </c>
      <c r="D119" s="75"/>
      <c r="E119" s="75"/>
      <c r="F119" s="75"/>
      <c r="G119" s="75"/>
      <c r="H119" s="12"/>
    </row>
    <row r="120" spans="1:8" ht="17.45" customHeight="1">
      <c r="A120" s="76" t="s">
        <v>14</v>
      </c>
      <c r="C120" s="98" t="s">
        <v>205</v>
      </c>
      <c r="D120" s="26">
        <v>661174</v>
      </c>
      <c r="E120" s="26">
        <v>247464</v>
      </c>
      <c r="F120" s="26">
        <v>661266</v>
      </c>
      <c r="G120" s="26">
        <v>644265</v>
      </c>
      <c r="H120" s="12"/>
    </row>
    <row r="121" spans="1:8" ht="17.45" customHeight="1" thickBot="1">
      <c r="C121" s="103" t="s">
        <v>204</v>
      </c>
    </row>
    <row r="122" spans="1:8" ht="17.45" customHeight="1" thickBot="1">
      <c r="B122" s="20" t="s">
        <v>55</v>
      </c>
      <c r="D122" s="121">
        <f>D120+D116</f>
        <v>4035596</v>
      </c>
      <c r="E122" s="121">
        <f>E120+E116</f>
        <v>3786120</v>
      </c>
      <c r="F122" s="121">
        <f>F120+F116</f>
        <v>4331235</v>
      </c>
      <c r="G122" s="121">
        <f>G120+G116</f>
        <v>4365539</v>
      </c>
      <c r="H122" s="75"/>
    </row>
    <row r="123" spans="1:8" ht="17.45" customHeight="1" thickBot="1">
      <c r="C123" s="41"/>
      <c r="D123" s="75"/>
      <c r="E123" s="75"/>
      <c r="F123" s="75"/>
      <c r="G123" s="75"/>
      <c r="H123" s="12"/>
    </row>
    <row r="124" spans="1:8" ht="17.45" customHeight="1" thickTop="1" thickBot="1">
      <c r="C124" s="157" t="s">
        <v>443</v>
      </c>
      <c r="D124" s="87">
        <f>GenFundREV!D47</f>
        <v>4035596.39</v>
      </c>
      <c r="E124" s="87">
        <f>GenFundREV!E47</f>
        <v>3786120</v>
      </c>
      <c r="F124" s="87">
        <f>GenFundREV!F47</f>
        <v>4331235</v>
      </c>
      <c r="G124" s="87">
        <f>GenFundREV!G47</f>
        <v>4365539</v>
      </c>
      <c r="H124" s="84"/>
    </row>
    <row r="125" spans="1:8" ht="17.45" customHeight="1" thickTop="1">
      <c r="C125" t="s">
        <v>444</v>
      </c>
      <c r="D125" s="7">
        <f>D120+D113</f>
        <v>1501174</v>
      </c>
      <c r="E125" s="7">
        <f t="shared" ref="E125" si="0">E120+E113</f>
        <v>1087464</v>
      </c>
      <c r="F125" s="7">
        <f t="shared" ref="F125:G125" si="1">F120+F113</f>
        <v>1501266</v>
      </c>
      <c r="G125" s="7">
        <f t="shared" si="1"/>
        <v>1504265</v>
      </c>
      <c r="H125" s="84"/>
    </row>
    <row r="126" spans="1:8" ht="17.45" customHeight="1">
      <c r="C126" s="86" t="s">
        <v>53</v>
      </c>
      <c r="D126" s="74">
        <f>D122-D124</f>
        <v>-0.39000000013038516</v>
      </c>
      <c r="E126" s="159">
        <f>E122-E124</f>
        <v>0</v>
      </c>
      <c r="F126" s="74">
        <f>F122-F124</f>
        <v>0</v>
      </c>
      <c r="G126" s="159">
        <f>G122-G124</f>
        <v>0</v>
      </c>
      <c r="H126" s="90"/>
    </row>
    <row r="129" spans="3:3" ht="17.45" customHeight="1">
      <c r="C129" s="41"/>
    </row>
  </sheetData>
  <phoneticPr fontId="9" type="noConversion"/>
  <pageMargins left="0.75" right="0.75" top="0.49" bottom="0.48" header="0.32" footer="0.27"/>
  <pageSetup scale="77" firstPageNumber="19" fitToHeight="0" orientation="portrait" r:id="rId1"/>
  <headerFooter alignWithMargins="0">
    <oddFooter>&amp;LCDE, Public Scool Finance Unit&amp;C&amp;P&amp;RRevised July, 2004</oddFooter>
  </headerFooter>
  <rowBreaks count="2" manualBreakCount="2">
    <brk id="39" max="16383" man="1"/>
    <brk id="8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>
      <selection activeCell="D14" sqref="D14"/>
    </sheetView>
  </sheetViews>
  <sheetFormatPr defaultRowHeight="14.25" customHeight="1"/>
  <cols>
    <col min="1" max="1" width="10" style="74" customWidth="1"/>
    <col min="2" max="2" width="3.33203125" style="74" customWidth="1"/>
    <col min="3" max="3" width="70.83203125" style="74" customWidth="1"/>
    <col min="4" max="7" width="15.83203125" style="74" customWidth="1"/>
    <col min="8" max="16384" width="9.33203125" style="74"/>
  </cols>
  <sheetData>
    <row r="1" spans="1:7" ht="14.25" customHeight="1">
      <c r="A1" s="74" t="s">
        <v>279</v>
      </c>
      <c r="C1" s="78" t="str">
        <f>+'Page 1 - FY200X-0X'!B5</f>
        <v>Fremont School District RE-3</v>
      </c>
      <c r="D1" s="78" t="s">
        <v>258</v>
      </c>
      <c r="E1" s="79">
        <f>+'Page 1 - FY200X-0X'!F7</f>
        <v>1160</v>
      </c>
      <c r="G1" s="23" t="s">
        <v>260</v>
      </c>
    </row>
    <row r="2" spans="1:7" ht="14.25" customHeight="1">
      <c r="A2" s="13" t="s">
        <v>445</v>
      </c>
    </row>
    <row r="3" spans="1:7" ht="27" customHeight="1">
      <c r="D3" s="80" t="s">
        <v>282</v>
      </c>
      <c r="E3" s="80" t="s">
        <v>283</v>
      </c>
      <c r="F3" s="80" t="s">
        <v>284</v>
      </c>
      <c r="G3" s="80" t="s">
        <v>23</v>
      </c>
    </row>
    <row r="4" spans="1:7" ht="14.25" customHeight="1" thickBot="1">
      <c r="D4" s="80"/>
      <c r="E4" s="80"/>
      <c r="F4" s="80"/>
      <c r="G4" s="80"/>
    </row>
    <row r="5" spans="1:7" ht="14.25" customHeight="1" thickBot="1">
      <c r="A5" s="20" t="s">
        <v>361</v>
      </c>
      <c r="B5" s="20" t="s">
        <v>261</v>
      </c>
      <c r="D5" s="24">
        <v>41188</v>
      </c>
      <c r="E5" s="24">
        <v>0</v>
      </c>
      <c r="F5" s="24">
        <v>0</v>
      </c>
      <c r="G5" s="24">
        <v>0</v>
      </c>
    </row>
    <row r="6" spans="1:7" ht="14.25" customHeight="1">
      <c r="A6" s="21" t="s">
        <v>262</v>
      </c>
      <c r="C6" s="119" t="s">
        <v>362</v>
      </c>
      <c r="E6" s="75"/>
      <c r="F6" s="75"/>
      <c r="G6" s="75"/>
    </row>
    <row r="7" spans="1:7" ht="14.25" customHeight="1">
      <c r="A7" s="41" t="s">
        <v>269</v>
      </c>
      <c r="B7" s="158" t="s">
        <v>147</v>
      </c>
      <c r="C7" s="41" t="s">
        <v>3</v>
      </c>
      <c r="D7" s="26">
        <v>2</v>
      </c>
      <c r="E7" s="26">
        <v>0</v>
      </c>
      <c r="F7" s="26">
        <v>0</v>
      </c>
      <c r="G7" s="26">
        <v>0</v>
      </c>
    </row>
    <row r="8" spans="1:7" ht="14.25" customHeight="1">
      <c r="A8" s="41" t="s">
        <v>143</v>
      </c>
      <c r="B8" s="76" t="s">
        <v>148</v>
      </c>
      <c r="C8" s="41" t="s">
        <v>368</v>
      </c>
      <c r="D8" s="26">
        <v>0</v>
      </c>
      <c r="E8" s="26">
        <v>0</v>
      </c>
      <c r="F8" s="26">
        <v>0</v>
      </c>
      <c r="G8" s="26">
        <v>0</v>
      </c>
    </row>
    <row r="9" spans="1:7" ht="14.25" customHeight="1">
      <c r="A9" s="41" t="s">
        <v>363</v>
      </c>
      <c r="B9" s="88" t="s">
        <v>159</v>
      </c>
      <c r="C9" s="41" t="s">
        <v>142</v>
      </c>
      <c r="D9" s="26">
        <v>0</v>
      </c>
      <c r="E9" s="26">
        <v>0</v>
      </c>
      <c r="F9" s="26">
        <v>0</v>
      </c>
      <c r="G9" s="26">
        <v>0</v>
      </c>
    </row>
    <row r="10" spans="1:7" ht="14.25" customHeight="1" thickBot="1">
      <c r="C10" s="41"/>
      <c r="D10" s="12"/>
      <c r="E10" s="12"/>
      <c r="F10" s="12"/>
      <c r="G10" s="12"/>
    </row>
    <row r="11" spans="1:7" ht="14.25" customHeight="1" thickTop="1" thickBot="1">
      <c r="B11" s="88" t="s">
        <v>161</v>
      </c>
      <c r="C11" s="20" t="s">
        <v>127</v>
      </c>
      <c r="D11" s="83">
        <f>SUM(D7:D9)</f>
        <v>2</v>
      </c>
      <c r="E11" s="83">
        <f>SUM(E7:E9)</f>
        <v>0</v>
      </c>
      <c r="F11" s="83">
        <f>SUM(F7:F9)</f>
        <v>0</v>
      </c>
      <c r="G11" s="83">
        <f>SUM(G7:G9)</f>
        <v>0</v>
      </c>
    </row>
    <row r="12" spans="1:7" ht="14.25" customHeight="1" thickTop="1" thickBot="1">
      <c r="C12" s="70"/>
      <c r="D12" s="84"/>
      <c r="E12" s="84"/>
      <c r="F12" s="84"/>
      <c r="G12" s="84"/>
    </row>
    <row r="13" spans="1:7" ht="14.25" customHeight="1" thickBot="1">
      <c r="A13" s="20" t="s">
        <v>243</v>
      </c>
      <c r="D13" s="85">
        <f>D5+D11</f>
        <v>41190</v>
      </c>
      <c r="E13" s="85">
        <f>E5+E11</f>
        <v>0</v>
      </c>
      <c r="F13" s="85">
        <f>F5+F11</f>
        <v>0</v>
      </c>
      <c r="G13" s="85">
        <f>G5+G11</f>
        <v>0</v>
      </c>
    </row>
    <row r="14" spans="1:7" ht="14.25" customHeight="1">
      <c r="E14" s="75"/>
      <c r="F14" s="75"/>
      <c r="G14" s="75"/>
    </row>
    <row r="15" spans="1:7" ht="14.25" customHeight="1">
      <c r="A15" s="21" t="s">
        <v>364</v>
      </c>
      <c r="C15" s="119" t="s">
        <v>365</v>
      </c>
      <c r="E15" s="75"/>
      <c r="F15" s="75"/>
      <c r="G15" s="75"/>
    </row>
    <row r="16" spans="1:7" ht="14.25" customHeight="1">
      <c r="A16" s="21"/>
      <c r="B16" s="25"/>
      <c r="C16" s="74" t="s">
        <v>133</v>
      </c>
      <c r="E16" s="75"/>
      <c r="F16" s="75"/>
      <c r="G16" s="75"/>
    </row>
    <row r="17" spans="1:7" ht="14.25" customHeight="1">
      <c r="A17" s="70" t="s">
        <v>229</v>
      </c>
      <c r="B17" s="70" t="s">
        <v>162</v>
      </c>
      <c r="C17" s="74" t="s">
        <v>314</v>
      </c>
      <c r="D17" s="26">
        <v>0</v>
      </c>
      <c r="E17" s="26">
        <v>0</v>
      </c>
      <c r="F17" s="26">
        <v>0</v>
      </c>
      <c r="G17" s="26">
        <v>0</v>
      </c>
    </row>
    <row r="18" spans="1:7" ht="14.25" customHeight="1">
      <c r="A18" s="41" t="s">
        <v>366</v>
      </c>
      <c r="B18" s="76" t="s">
        <v>163</v>
      </c>
      <c r="C18" s="41" t="s">
        <v>315</v>
      </c>
      <c r="D18" s="26">
        <v>0</v>
      </c>
      <c r="E18" s="26">
        <v>0</v>
      </c>
      <c r="F18" s="26">
        <v>0</v>
      </c>
      <c r="G18" s="26">
        <v>0</v>
      </c>
    </row>
    <row r="19" spans="1:7" ht="14.25" customHeight="1">
      <c r="A19" s="70" t="s">
        <v>371</v>
      </c>
      <c r="B19" s="76" t="s">
        <v>164</v>
      </c>
      <c r="C19" s="41" t="s">
        <v>316</v>
      </c>
      <c r="D19" s="26">
        <v>0</v>
      </c>
      <c r="E19" s="26">
        <v>0</v>
      </c>
      <c r="F19" s="26">
        <v>0</v>
      </c>
      <c r="G19" s="26">
        <v>0</v>
      </c>
    </row>
    <row r="20" spans="1:7" ht="14.25" customHeight="1">
      <c r="A20" s="70" t="s">
        <v>15</v>
      </c>
      <c r="B20" s="76" t="s">
        <v>165</v>
      </c>
      <c r="C20" s="41" t="s">
        <v>369</v>
      </c>
      <c r="D20" s="26">
        <v>4490</v>
      </c>
      <c r="E20" s="26">
        <v>0</v>
      </c>
      <c r="F20" s="26">
        <v>0</v>
      </c>
      <c r="G20" s="26">
        <v>0</v>
      </c>
    </row>
    <row r="21" spans="1:7" ht="14.25" customHeight="1" thickBot="1">
      <c r="C21" s="41"/>
      <c r="D21" s="12"/>
      <c r="E21" s="12"/>
      <c r="F21" s="12"/>
      <c r="G21" s="12"/>
    </row>
    <row r="22" spans="1:7" ht="14.25" customHeight="1" thickTop="1" thickBot="1">
      <c r="B22" s="76" t="s">
        <v>169</v>
      </c>
      <c r="C22" s="41" t="s">
        <v>244</v>
      </c>
      <c r="D22" s="73">
        <f>SUM(D17:D21)</f>
        <v>4490</v>
      </c>
      <c r="E22" s="73">
        <f>SUM(E17:E21)</f>
        <v>0</v>
      </c>
      <c r="F22" s="73">
        <f>SUM(F17:F21)</f>
        <v>0</v>
      </c>
      <c r="G22" s="73">
        <f>SUM(G17:G21)</f>
        <v>0</v>
      </c>
    </row>
    <row r="23" spans="1:7" ht="14.25" customHeight="1" thickTop="1">
      <c r="C23" s="41"/>
      <c r="D23" s="12"/>
      <c r="E23" s="12"/>
      <c r="F23" s="12"/>
      <c r="G23" s="12"/>
    </row>
    <row r="24" spans="1:7" ht="14.25" customHeight="1">
      <c r="C24" s="86" t="s">
        <v>372</v>
      </c>
      <c r="D24" s="12"/>
      <c r="E24" s="12"/>
      <c r="F24" s="12"/>
      <c r="G24" s="12"/>
    </row>
    <row r="25" spans="1:7" ht="14.25" customHeight="1">
      <c r="A25" s="76" t="s">
        <v>226</v>
      </c>
      <c r="B25" s="76" t="s">
        <v>170</v>
      </c>
      <c r="C25" s="86" t="s">
        <v>373</v>
      </c>
      <c r="D25" s="26">
        <v>14370</v>
      </c>
      <c r="E25" s="26">
        <v>0</v>
      </c>
      <c r="F25" s="26">
        <v>0</v>
      </c>
      <c r="G25" s="26">
        <v>0</v>
      </c>
    </row>
    <row r="26" spans="1:7" ht="14.25" customHeight="1">
      <c r="A26" s="70" t="s">
        <v>229</v>
      </c>
      <c r="B26" s="70" t="s">
        <v>171</v>
      </c>
      <c r="C26" s="74" t="s">
        <v>314</v>
      </c>
      <c r="D26" s="26">
        <v>0</v>
      </c>
      <c r="E26" s="26">
        <v>0</v>
      </c>
      <c r="F26" s="26">
        <v>0</v>
      </c>
      <c r="G26" s="26">
        <v>0</v>
      </c>
    </row>
    <row r="27" spans="1:7" ht="14.25" customHeight="1">
      <c r="A27" s="41" t="s">
        <v>366</v>
      </c>
      <c r="B27" s="76" t="s">
        <v>172</v>
      </c>
      <c r="C27" s="41" t="s">
        <v>315</v>
      </c>
      <c r="D27" s="26">
        <v>0</v>
      </c>
      <c r="E27" s="26">
        <v>0</v>
      </c>
      <c r="F27" s="26">
        <v>0</v>
      </c>
      <c r="G27" s="26">
        <v>0</v>
      </c>
    </row>
    <row r="28" spans="1:7" ht="14.25" customHeight="1">
      <c r="A28" s="70" t="s">
        <v>371</v>
      </c>
      <c r="B28" s="76" t="s">
        <v>173</v>
      </c>
      <c r="C28" s="41" t="s">
        <v>316</v>
      </c>
      <c r="D28" s="26">
        <v>0</v>
      </c>
      <c r="E28" s="26">
        <v>0</v>
      </c>
      <c r="F28" s="26">
        <v>0</v>
      </c>
      <c r="G28" s="26">
        <v>0</v>
      </c>
    </row>
    <row r="29" spans="1:7" ht="14.25" customHeight="1">
      <c r="A29" s="70" t="s">
        <v>15</v>
      </c>
      <c r="B29" s="76" t="s">
        <v>174</v>
      </c>
      <c r="C29" s="41" t="s">
        <v>369</v>
      </c>
      <c r="D29" s="26">
        <v>22330</v>
      </c>
      <c r="E29" s="26">
        <v>0</v>
      </c>
      <c r="F29" s="26">
        <v>0</v>
      </c>
      <c r="G29" s="26">
        <v>0</v>
      </c>
    </row>
    <row r="30" spans="1:7" ht="14.25" customHeight="1">
      <c r="A30" s="41" t="s">
        <v>367</v>
      </c>
      <c r="B30" s="76" t="s">
        <v>175</v>
      </c>
      <c r="C30" s="1" t="s">
        <v>370</v>
      </c>
      <c r="D30" s="26">
        <v>0</v>
      </c>
      <c r="E30" s="26">
        <v>0</v>
      </c>
      <c r="F30" s="26">
        <v>0</v>
      </c>
      <c r="G30" s="26">
        <v>0</v>
      </c>
    </row>
    <row r="31" spans="1:7" ht="14.25" customHeight="1">
      <c r="A31" s="70"/>
      <c r="B31" s="76" t="s">
        <v>176</v>
      </c>
      <c r="C31" s="41" t="s">
        <v>201</v>
      </c>
      <c r="D31" s="26">
        <v>0</v>
      </c>
      <c r="E31" s="26">
        <v>0</v>
      </c>
      <c r="F31" s="26">
        <v>0</v>
      </c>
      <c r="G31" s="26">
        <v>0</v>
      </c>
    </row>
    <row r="32" spans="1:7" ht="14.25" customHeight="1">
      <c r="B32" s="76" t="s">
        <v>177</v>
      </c>
      <c r="C32" s="41" t="s">
        <v>374</v>
      </c>
      <c r="D32" s="26">
        <v>0</v>
      </c>
      <c r="E32" s="26">
        <v>0</v>
      </c>
      <c r="F32" s="26">
        <v>0</v>
      </c>
      <c r="G32" s="26">
        <v>0</v>
      </c>
    </row>
    <row r="33" spans="1:7" ht="14.25" customHeight="1" thickBot="1">
      <c r="C33" s="41"/>
      <c r="D33" s="12">
        <v>0</v>
      </c>
      <c r="E33" s="12"/>
      <c r="F33" s="12"/>
      <c r="G33" s="12"/>
    </row>
    <row r="34" spans="1:7" ht="14.25" customHeight="1" thickTop="1" thickBot="1">
      <c r="B34" s="76" t="s">
        <v>178</v>
      </c>
      <c r="C34" s="86" t="s">
        <v>245</v>
      </c>
      <c r="D34" s="73">
        <f>SUM(D25:D33)</f>
        <v>36700</v>
      </c>
      <c r="E34" s="73">
        <f>SUM(E25:E32)</f>
        <v>0</v>
      </c>
      <c r="F34" s="73">
        <f>SUM(F25:F32)</f>
        <v>0</v>
      </c>
      <c r="G34" s="73">
        <f>SUM(G25:G32)</f>
        <v>0</v>
      </c>
    </row>
    <row r="35" spans="1:7" ht="14.25" customHeight="1" thickTop="1" thickBot="1">
      <c r="C35" s="41"/>
      <c r="D35" s="12"/>
      <c r="E35" s="12"/>
      <c r="F35" s="12"/>
      <c r="G35" s="12"/>
    </row>
    <row r="36" spans="1:7" ht="14.25" customHeight="1" thickTop="1" thickBot="1">
      <c r="B36" s="104" t="s">
        <v>390</v>
      </c>
      <c r="C36" s="20" t="s">
        <v>246</v>
      </c>
      <c r="D36" s="83">
        <f>D22+D34</f>
        <v>41190</v>
      </c>
      <c r="E36" s="83">
        <f>E22+E34</f>
        <v>0</v>
      </c>
      <c r="F36" s="83">
        <f>F22+F34</f>
        <v>0</v>
      </c>
      <c r="G36" s="83">
        <f>G22+G34</f>
        <v>0</v>
      </c>
    </row>
    <row r="37" spans="1:7" ht="14.25" customHeight="1" thickTop="1">
      <c r="E37" s="75"/>
      <c r="F37" s="75"/>
      <c r="G37" s="75"/>
    </row>
    <row r="38" spans="1:7" ht="14.25" customHeight="1">
      <c r="A38" s="72" t="s">
        <v>281</v>
      </c>
      <c r="C38" s="119" t="s">
        <v>360</v>
      </c>
      <c r="D38" s="75"/>
      <c r="E38" s="75"/>
      <c r="F38" s="75"/>
      <c r="G38" s="75"/>
    </row>
    <row r="39" spans="1:7" ht="14.25" customHeight="1">
      <c r="A39" s="71" t="s">
        <v>214</v>
      </c>
      <c r="B39" s="76" t="s">
        <v>180</v>
      </c>
      <c r="C39" s="41" t="s">
        <v>209</v>
      </c>
      <c r="D39" s="26">
        <v>0</v>
      </c>
      <c r="E39" s="26">
        <v>0</v>
      </c>
      <c r="F39" s="26">
        <v>0</v>
      </c>
      <c r="G39" s="26">
        <v>0</v>
      </c>
    </row>
    <row r="40" spans="1:7" ht="14.25" customHeight="1">
      <c r="A40" s="71" t="s">
        <v>215</v>
      </c>
      <c r="B40" s="76" t="s">
        <v>181</v>
      </c>
      <c r="C40" s="41" t="s">
        <v>210</v>
      </c>
      <c r="D40" s="26">
        <v>0</v>
      </c>
      <c r="E40" s="26">
        <v>0</v>
      </c>
      <c r="F40" s="26">
        <v>0</v>
      </c>
      <c r="G40" s="26">
        <v>0</v>
      </c>
    </row>
    <row r="41" spans="1:7" ht="14.25" customHeight="1">
      <c r="A41" s="71" t="s">
        <v>216</v>
      </c>
      <c r="B41" s="76" t="s">
        <v>182</v>
      </c>
      <c r="C41" s="41" t="s">
        <v>211</v>
      </c>
      <c r="D41" s="26">
        <v>0</v>
      </c>
      <c r="E41" s="26">
        <v>0</v>
      </c>
      <c r="F41" s="26">
        <v>0</v>
      </c>
      <c r="G41" s="26">
        <v>0</v>
      </c>
    </row>
    <row r="42" spans="1:7" ht="14.25" customHeight="1" thickBot="1">
      <c r="A42" s="71" t="s">
        <v>217</v>
      </c>
      <c r="B42" s="76" t="s">
        <v>183</v>
      </c>
      <c r="C42" s="41" t="s">
        <v>212</v>
      </c>
      <c r="D42" s="26">
        <v>0</v>
      </c>
      <c r="E42" s="26">
        <v>0</v>
      </c>
      <c r="F42" s="26">
        <v>0</v>
      </c>
      <c r="G42" s="26">
        <v>0</v>
      </c>
    </row>
    <row r="43" spans="1:7" ht="14.25" customHeight="1" thickTop="1" thickBot="1">
      <c r="A43" s="67"/>
      <c r="B43" s="76" t="s">
        <v>184</v>
      </c>
      <c r="C43" s="41" t="s">
        <v>247</v>
      </c>
      <c r="D43" s="69">
        <f>SUM(D39:D42)</f>
        <v>0</v>
      </c>
      <c r="E43" s="69">
        <f>SUM(E39:E42)</f>
        <v>0</v>
      </c>
      <c r="F43" s="69">
        <f>SUM(F39:F42)</f>
        <v>0</v>
      </c>
      <c r="G43" s="69">
        <f>SUM(G39:G42)</f>
        <v>0</v>
      </c>
    </row>
    <row r="44" spans="1:7" ht="14.25" customHeight="1" thickTop="1" thickBot="1">
      <c r="A44" s="67"/>
      <c r="C44" s="41"/>
      <c r="D44" s="75"/>
      <c r="E44" s="75"/>
      <c r="F44" s="75"/>
      <c r="G44" s="75"/>
    </row>
    <row r="45" spans="1:7" ht="26.45" customHeight="1" thickBot="1">
      <c r="A45" s="171" t="s">
        <v>426</v>
      </c>
      <c r="B45" s="171"/>
      <c r="C45" s="172"/>
      <c r="D45" s="121">
        <f>D36+D43</f>
        <v>41190</v>
      </c>
      <c r="E45" s="121">
        <f>E36+E43</f>
        <v>0</v>
      </c>
      <c r="F45" s="121">
        <f>F36+F43</f>
        <v>0</v>
      </c>
      <c r="G45" s="121">
        <f>G36+G43</f>
        <v>0</v>
      </c>
    </row>
    <row r="46" spans="1:7" ht="14.25" customHeight="1">
      <c r="A46" s="67"/>
      <c r="C46" s="41" t="s">
        <v>51</v>
      </c>
      <c r="D46" s="75"/>
      <c r="E46" s="75"/>
      <c r="F46" s="75"/>
      <c r="G46" s="75"/>
    </row>
    <row r="47" spans="1:7" ht="14.25" customHeight="1" thickBot="1">
      <c r="A47" s="67"/>
      <c r="C47" s="41"/>
      <c r="D47" s="75"/>
      <c r="E47" s="75"/>
      <c r="F47" s="75"/>
      <c r="G47" s="75"/>
    </row>
    <row r="48" spans="1:7" ht="14.25" customHeight="1" thickTop="1" thickBot="1">
      <c r="C48" s="86" t="s">
        <v>52</v>
      </c>
      <c r="D48" s="87">
        <f>D13</f>
        <v>41190</v>
      </c>
      <c r="E48" s="156">
        <f>E13</f>
        <v>0</v>
      </c>
      <c r="F48" s="87">
        <f>F13</f>
        <v>0</v>
      </c>
      <c r="G48" s="156">
        <f>G13</f>
        <v>0</v>
      </c>
    </row>
    <row r="49" spans="1:7" ht="14.25" customHeight="1" thickTop="1"/>
    <row r="50" spans="1:7" ht="14.25" customHeight="1">
      <c r="C50" s="86" t="s">
        <v>53</v>
      </c>
      <c r="D50" s="74">
        <f>D45-D48</f>
        <v>0</v>
      </c>
      <c r="E50" s="74">
        <f>E45-E48</f>
        <v>0</v>
      </c>
      <c r="F50" s="74">
        <f>F45-F48</f>
        <v>0</v>
      </c>
      <c r="G50" s="74">
        <f>G45-G48</f>
        <v>0</v>
      </c>
    </row>
    <row r="51" spans="1:7" ht="14.25" customHeight="1">
      <c r="B51" s="3"/>
      <c r="D51" s="3"/>
      <c r="E51" s="7"/>
      <c r="F51" s="7"/>
      <c r="G51" s="75"/>
    </row>
    <row r="52" spans="1:7" ht="14.25" customHeight="1">
      <c r="A52" s="41" t="s">
        <v>118</v>
      </c>
      <c r="D52" s="3"/>
      <c r="E52" s="7"/>
      <c r="F52" s="7"/>
      <c r="G52" s="75"/>
    </row>
  </sheetData>
  <mergeCells count="1">
    <mergeCell ref="A45:C45"/>
  </mergeCells>
  <phoneticPr fontId="9" type="noConversion"/>
  <pageMargins left="0.5" right="0.5" top="0.75" bottom="0.75" header="0.5" footer="0.5"/>
  <pageSetup scale="82" firstPageNumber="29" fitToHeight="0" orientation="portrait" r:id="rId1"/>
  <headerFooter alignWithMargins="0">
    <oddFooter>&amp;LCDE, Public Scool Finance Unit&amp;C&amp;P&amp;RRevised July, 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Normal="100" workbookViewId="0">
      <selection activeCell="D28" sqref="D28:G31"/>
    </sheetView>
  </sheetViews>
  <sheetFormatPr defaultRowHeight="15.75" customHeight="1"/>
  <cols>
    <col min="1" max="1" width="9" style="74" customWidth="1"/>
    <col min="2" max="2" width="3.83203125" style="74" customWidth="1"/>
    <col min="3" max="3" width="70.83203125" style="74" customWidth="1"/>
    <col min="4" max="7" width="15.83203125" style="74" customWidth="1"/>
    <col min="8" max="16384" width="9.33203125" style="74"/>
  </cols>
  <sheetData>
    <row r="1" spans="1:7" ht="15.75" customHeight="1">
      <c r="A1" s="74" t="s">
        <v>279</v>
      </c>
      <c r="C1" s="78" t="str">
        <f>+'Page 1 - FY200X-0X'!B5</f>
        <v>Fremont School District RE-3</v>
      </c>
      <c r="D1" s="74" t="s">
        <v>258</v>
      </c>
      <c r="E1" s="79">
        <f>+'Page 1 - FY200X-0X'!F7</f>
        <v>1160</v>
      </c>
      <c r="G1" s="23" t="s">
        <v>260</v>
      </c>
    </row>
    <row r="2" spans="1:7" ht="15.75" customHeight="1">
      <c r="A2" s="13" t="s">
        <v>385</v>
      </c>
    </row>
    <row r="3" spans="1:7" ht="24.75" customHeight="1">
      <c r="D3" s="80" t="s">
        <v>282</v>
      </c>
      <c r="E3" s="80" t="s">
        <v>283</v>
      </c>
      <c r="F3" s="80" t="s">
        <v>284</v>
      </c>
      <c r="G3" s="80" t="s">
        <v>23</v>
      </c>
    </row>
    <row r="4" spans="1:7" ht="15.75" customHeight="1" thickBot="1">
      <c r="D4" s="80"/>
      <c r="E4" s="80"/>
      <c r="F4" s="80"/>
      <c r="G4" s="80"/>
    </row>
    <row r="5" spans="1:7" ht="15.75" customHeight="1" thickBot="1">
      <c r="A5" s="20" t="s">
        <v>361</v>
      </c>
      <c r="B5" s="20" t="s">
        <v>261</v>
      </c>
      <c r="D5" s="24"/>
      <c r="E5" s="24"/>
      <c r="F5" s="24"/>
      <c r="G5" s="24"/>
    </row>
    <row r="6" spans="1:7" ht="15.75" customHeight="1">
      <c r="A6" s="21" t="s">
        <v>262</v>
      </c>
      <c r="C6" s="119" t="s">
        <v>362</v>
      </c>
      <c r="E6" s="75"/>
      <c r="F6" s="75"/>
      <c r="G6" s="75"/>
    </row>
    <row r="7" spans="1:7" ht="15.75" customHeight="1">
      <c r="A7" s="41" t="s">
        <v>265</v>
      </c>
      <c r="B7" s="88" t="s">
        <v>144</v>
      </c>
      <c r="C7" s="41" t="s">
        <v>395</v>
      </c>
      <c r="D7" s="26"/>
      <c r="E7" s="26"/>
      <c r="F7" s="26"/>
      <c r="G7" s="26"/>
    </row>
    <row r="8" spans="1:7" ht="15.75" customHeight="1">
      <c r="A8" s="41" t="s">
        <v>266</v>
      </c>
      <c r="B8" s="88" t="s">
        <v>145</v>
      </c>
      <c r="C8" s="41" t="s">
        <v>396</v>
      </c>
      <c r="D8" s="26"/>
      <c r="E8" s="26"/>
      <c r="F8" s="26"/>
      <c r="G8" s="26"/>
    </row>
    <row r="9" spans="1:7" ht="15.75" customHeight="1">
      <c r="A9" s="41" t="s">
        <v>267</v>
      </c>
      <c r="B9" s="88" t="s">
        <v>147</v>
      </c>
      <c r="C9" s="41" t="s">
        <v>152</v>
      </c>
      <c r="D9" s="26"/>
      <c r="E9" s="26"/>
      <c r="F9" s="26"/>
      <c r="G9" s="26"/>
    </row>
    <row r="10" spans="1:7" ht="15.75" customHeight="1">
      <c r="A10" s="70" t="s">
        <v>394</v>
      </c>
      <c r="B10" s="88" t="s">
        <v>148</v>
      </c>
      <c r="C10" s="41" t="s">
        <v>1</v>
      </c>
      <c r="D10" s="26"/>
      <c r="E10" s="26"/>
      <c r="F10" s="26"/>
      <c r="G10" s="26"/>
    </row>
    <row r="11" spans="1:7" ht="15.75" customHeight="1">
      <c r="A11" s="41" t="s">
        <v>269</v>
      </c>
      <c r="B11" s="88" t="s">
        <v>149</v>
      </c>
      <c r="C11" s="41" t="s">
        <v>198</v>
      </c>
      <c r="D11" s="26"/>
      <c r="E11" s="26"/>
      <c r="F11" s="26"/>
      <c r="G11" s="26"/>
    </row>
    <row r="12" spans="1:7" ht="15.75" customHeight="1">
      <c r="A12" s="70" t="s">
        <v>5</v>
      </c>
      <c r="B12" s="88" t="s">
        <v>150</v>
      </c>
      <c r="C12" s="41" t="s">
        <v>6</v>
      </c>
      <c r="D12" s="26"/>
      <c r="E12" s="26"/>
      <c r="F12" s="26"/>
      <c r="G12" s="26"/>
    </row>
    <row r="13" spans="1:7" ht="15.75" customHeight="1">
      <c r="A13" s="41" t="s">
        <v>278</v>
      </c>
      <c r="B13" s="88" t="s">
        <v>154</v>
      </c>
      <c r="C13" s="2" t="s">
        <v>94</v>
      </c>
      <c r="D13" s="26"/>
      <c r="E13" s="26"/>
      <c r="F13" s="26"/>
      <c r="G13" s="26"/>
    </row>
    <row r="14" spans="1:7" ht="15.75" customHeight="1" thickBot="1">
      <c r="A14" s="41"/>
      <c r="B14" s="81"/>
      <c r="C14" s="2"/>
      <c r="D14" s="12"/>
      <c r="E14" s="12"/>
      <c r="F14" s="12"/>
      <c r="G14" s="12"/>
    </row>
    <row r="15" spans="1:7" ht="15.75" customHeight="1" thickTop="1" thickBot="1">
      <c r="B15" s="88" t="s">
        <v>158</v>
      </c>
      <c r="C15" s="20" t="s">
        <v>199</v>
      </c>
      <c r="D15" s="83">
        <f>SUM(D7:D13)</f>
        <v>0</v>
      </c>
      <c r="E15" s="83">
        <f>SUM(E7:E13)</f>
        <v>0</v>
      </c>
      <c r="F15" s="83">
        <f>SUM(F7:F13)</f>
        <v>0</v>
      </c>
      <c r="G15" s="83">
        <f>SUM(G7:G13)</f>
        <v>0</v>
      </c>
    </row>
    <row r="16" spans="1:7" ht="15.75" customHeight="1" thickTop="1" thickBot="1">
      <c r="C16" s="41"/>
      <c r="D16" s="84"/>
      <c r="E16" s="84"/>
      <c r="F16" s="84"/>
      <c r="G16" s="84"/>
    </row>
    <row r="17" spans="1:7" ht="15.75" customHeight="1" thickBot="1">
      <c r="A17" s="20" t="s">
        <v>200</v>
      </c>
      <c r="D17" s="85">
        <f>D5+D15</f>
        <v>0</v>
      </c>
      <c r="E17" s="85">
        <f>E5+E15</f>
        <v>0</v>
      </c>
      <c r="F17" s="85">
        <f>F5+F15</f>
        <v>0</v>
      </c>
      <c r="G17" s="85">
        <f>G5+G15</f>
        <v>0</v>
      </c>
    </row>
    <row r="18" spans="1:7" ht="15.75" customHeight="1">
      <c r="E18" s="75"/>
      <c r="F18" s="75"/>
      <c r="G18" s="75"/>
    </row>
    <row r="19" spans="1:7" ht="15.75" customHeight="1">
      <c r="A19" s="21" t="s">
        <v>364</v>
      </c>
      <c r="C19" s="119" t="s">
        <v>365</v>
      </c>
      <c r="E19" s="75"/>
      <c r="F19" s="75"/>
      <c r="G19" s="75"/>
    </row>
    <row r="20" spans="1:7" ht="15.75" customHeight="1">
      <c r="A20" s="21"/>
      <c r="B20" s="25"/>
      <c r="C20" s="41" t="s">
        <v>375</v>
      </c>
      <c r="E20" s="75"/>
      <c r="F20" s="75"/>
      <c r="G20" s="75"/>
    </row>
    <row r="21" spans="1:7" ht="15.75" customHeight="1">
      <c r="A21" s="41" t="s">
        <v>387</v>
      </c>
      <c r="B21" s="76" t="s">
        <v>159</v>
      </c>
      <c r="C21" s="41" t="s">
        <v>374</v>
      </c>
      <c r="D21" s="26"/>
      <c r="E21" s="26"/>
      <c r="F21" s="26"/>
      <c r="G21" s="26"/>
    </row>
    <row r="22" spans="1:7" ht="15.75" customHeight="1">
      <c r="A22" s="41" t="s">
        <v>386</v>
      </c>
      <c r="B22" s="88" t="s">
        <v>160</v>
      </c>
      <c r="C22" s="41" t="s">
        <v>201</v>
      </c>
      <c r="D22" s="26"/>
      <c r="E22" s="26"/>
      <c r="F22" s="26"/>
      <c r="G22" s="26"/>
    </row>
    <row r="23" spans="1:7" ht="15.75" customHeight="1">
      <c r="B23" s="88" t="s">
        <v>161</v>
      </c>
      <c r="C23" s="41" t="s">
        <v>220</v>
      </c>
      <c r="D23" s="26"/>
      <c r="E23" s="26"/>
      <c r="F23" s="26"/>
      <c r="G23" s="26"/>
    </row>
    <row r="24" spans="1:7" ht="15.75" customHeight="1" thickBot="1">
      <c r="C24" s="41"/>
      <c r="D24" s="12"/>
      <c r="E24" s="12"/>
      <c r="F24" s="12"/>
      <c r="G24" s="12"/>
    </row>
    <row r="25" spans="1:7" ht="15.75" customHeight="1" thickTop="1" thickBot="1">
      <c r="B25" s="88" t="s">
        <v>162</v>
      </c>
      <c r="C25" s="20" t="s">
        <v>206</v>
      </c>
      <c r="D25" s="87">
        <f>SUM(D21:D23)</f>
        <v>0</v>
      </c>
      <c r="E25" s="87">
        <f>SUM(E21:E23)</f>
        <v>0</v>
      </c>
      <c r="F25" s="87">
        <f>SUM(F21:F23)</f>
        <v>0</v>
      </c>
      <c r="G25" s="87">
        <f>SUM(G21:G23)</f>
        <v>0</v>
      </c>
    </row>
    <row r="26" spans="1:7" ht="15.75" customHeight="1" thickTop="1">
      <c r="E26" s="75"/>
      <c r="F26" s="75"/>
      <c r="G26" s="75"/>
    </row>
    <row r="27" spans="1:7" ht="15.75" customHeight="1">
      <c r="A27" s="72" t="s">
        <v>281</v>
      </c>
      <c r="C27" s="119" t="s">
        <v>360</v>
      </c>
      <c r="D27" s="75"/>
      <c r="E27" s="75"/>
      <c r="F27" s="75"/>
      <c r="G27" s="75"/>
    </row>
    <row r="28" spans="1:7" ht="15.75" customHeight="1">
      <c r="A28" s="71" t="s">
        <v>214</v>
      </c>
      <c r="B28" s="76" t="s">
        <v>163</v>
      </c>
      <c r="C28" s="41" t="s">
        <v>209</v>
      </c>
      <c r="D28" s="26"/>
      <c r="E28" s="26"/>
      <c r="F28" s="26"/>
      <c r="G28" s="26"/>
    </row>
    <row r="29" spans="1:7" ht="15.75" customHeight="1">
      <c r="A29" s="71" t="s">
        <v>216</v>
      </c>
      <c r="B29" s="76" t="s">
        <v>165</v>
      </c>
      <c r="C29" s="41" t="s">
        <v>211</v>
      </c>
      <c r="D29" s="26"/>
      <c r="E29" s="26"/>
      <c r="F29" s="26"/>
      <c r="G29" s="26"/>
    </row>
    <row r="30" spans="1:7" ht="15.75" customHeight="1">
      <c r="A30" s="71" t="s">
        <v>217</v>
      </c>
      <c r="B30" s="76" t="s">
        <v>166</v>
      </c>
      <c r="C30" s="41" t="s">
        <v>212</v>
      </c>
      <c r="D30" s="26"/>
      <c r="E30" s="26"/>
      <c r="F30" s="26"/>
      <c r="G30" s="26"/>
    </row>
    <row r="31" spans="1:7" ht="15.75" customHeight="1" thickBot="1">
      <c r="A31" s="71" t="s">
        <v>218</v>
      </c>
      <c r="B31" s="76" t="s">
        <v>167</v>
      </c>
      <c r="C31" s="41" t="s">
        <v>213</v>
      </c>
      <c r="D31" s="68"/>
      <c r="E31" s="68"/>
      <c r="F31" s="68"/>
      <c r="G31" s="68"/>
    </row>
    <row r="32" spans="1:7" ht="15.75" customHeight="1" thickTop="1" thickBot="1">
      <c r="A32" s="67"/>
      <c r="B32" s="76" t="s">
        <v>168</v>
      </c>
      <c r="C32" s="41" t="s">
        <v>419</v>
      </c>
      <c r="D32" s="69">
        <f>SUM(D28:D31)</f>
        <v>0</v>
      </c>
      <c r="E32" s="69">
        <f>SUM(E28:E31)</f>
        <v>0</v>
      </c>
      <c r="F32" s="69">
        <f>SUM(F28:F31)</f>
        <v>0</v>
      </c>
      <c r="G32" s="69">
        <f>SUM(G28:G31)</f>
        <v>0</v>
      </c>
    </row>
    <row r="33" spans="1:7" ht="15.75" customHeight="1" thickTop="1" thickBot="1">
      <c r="A33" s="67"/>
      <c r="C33" s="41"/>
      <c r="D33" s="75"/>
      <c r="E33" s="75"/>
      <c r="F33" s="75"/>
      <c r="G33" s="75"/>
    </row>
    <row r="34" spans="1:7" ht="27" customHeight="1" thickBot="1">
      <c r="A34" s="173" t="s">
        <v>427</v>
      </c>
      <c r="B34" s="173"/>
      <c r="C34" s="174"/>
      <c r="D34" s="121">
        <f>D25+D32</f>
        <v>0</v>
      </c>
      <c r="E34" s="121">
        <f>E25+E32</f>
        <v>0</v>
      </c>
      <c r="F34" s="121">
        <f>F25+F32</f>
        <v>0</v>
      </c>
      <c r="G34" s="121">
        <f>G25+G32</f>
        <v>0</v>
      </c>
    </row>
    <row r="35" spans="1:7" ht="15.75" customHeight="1">
      <c r="A35" s="67"/>
      <c r="C35" s="41" t="s">
        <v>51</v>
      </c>
      <c r="D35" s="75"/>
      <c r="E35" s="75"/>
      <c r="F35" s="75"/>
      <c r="G35" s="75"/>
    </row>
    <row r="36" spans="1:7" ht="15.75" customHeight="1" thickBot="1">
      <c r="A36" s="67"/>
      <c r="C36" s="41"/>
      <c r="D36" s="75"/>
      <c r="E36" s="75"/>
      <c r="F36" s="75"/>
      <c r="G36" s="75"/>
    </row>
    <row r="37" spans="1:7" ht="15.75" customHeight="1" thickTop="1" thickBot="1">
      <c r="C37" s="86" t="s">
        <v>52</v>
      </c>
      <c r="D37" s="87">
        <f>D17</f>
        <v>0</v>
      </c>
      <c r="E37" s="87">
        <f>E17</f>
        <v>0</v>
      </c>
      <c r="F37" s="87">
        <f>F17</f>
        <v>0</v>
      </c>
      <c r="G37" s="87">
        <f>G17</f>
        <v>0</v>
      </c>
    </row>
    <row r="38" spans="1:7" ht="15.75" customHeight="1" thickTop="1"/>
    <row r="39" spans="1:7" ht="15.75" customHeight="1">
      <c r="C39" s="86" t="s">
        <v>53</v>
      </c>
      <c r="D39" s="74">
        <f>D34-D37</f>
        <v>0</v>
      </c>
      <c r="E39" s="74">
        <f>E34-E37</f>
        <v>0</v>
      </c>
      <c r="F39" s="74">
        <f>F34-F37</f>
        <v>0</v>
      </c>
      <c r="G39" s="74">
        <f>G34-G37</f>
        <v>0</v>
      </c>
    </row>
    <row r="43" spans="1:7" ht="26.45" customHeight="1">
      <c r="A43" s="175" t="s">
        <v>343</v>
      </c>
      <c r="B43" s="175"/>
      <c r="C43" s="175"/>
      <c r="D43" s="175"/>
      <c r="E43" s="175"/>
      <c r="F43" s="175"/>
      <c r="G43" s="175"/>
    </row>
    <row r="45" spans="1:7" ht="15.75" customHeight="1">
      <c r="A45" s="41" t="s">
        <v>388</v>
      </c>
    </row>
    <row r="46" spans="1:7" ht="15.75" customHeight="1">
      <c r="C46" s="41"/>
    </row>
  </sheetData>
  <mergeCells count="2">
    <mergeCell ref="A34:C34"/>
    <mergeCell ref="A43:G43"/>
  </mergeCells>
  <phoneticPr fontId="9" type="noConversion"/>
  <pageMargins left="0.5" right="0.5" top="0.75" bottom="0.75" header="0.5" footer="0.5"/>
  <pageSetup scale="84" firstPageNumber="37" fitToHeight="0" orientation="portrait" horizontalDpi="300" verticalDpi="300" r:id="rId1"/>
  <headerFooter alignWithMargins="0">
    <oddFooter>&amp;LCDE, Public Scool Finance Unit&amp;C&amp;P&amp;RRevised July, 2004</oddFooter>
  </headerFooter>
  <ignoredErrors>
    <ignoredError sqref="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topLeftCell="A4" zoomScaleNormal="100" workbookViewId="0">
      <selection activeCell="G46" sqref="G46"/>
    </sheetView>
  </sheetViews>
  <sheetFormatPr defaultRowHeight="14.25" customHeight="1"/>
  <cols>
    <col min="1" max="1" width="21.6640625" style="55" customWidth="1"/>
    <col min="2" max="2" width="3.83203125" customWidth="1"/>
    <col min="3" max="3" width="70.83203125" customWidth="1"/>
    <col min="4" max="7" width="15.83203125" customWidth="1"/>
  </cols>
  <sheetData>
    <row r="1" spans="1:7" ht="14.25" customHeight="1">
      <c r="A1" s="55" t="s">
        <v>279</v>
      </c>
      <c r="C1" s="8" t="str">
        <f>+'Page 1 - FY200X-0X'!B5</f>
        <v>Fremont School District RE-3</v>
      </c>
      <c r="D1" t="s">
        <v>258</v>
      </c>
      <c r="E1" s="36">
        <f>+'Page 1 - FY200X-0X'!F7</f>
        <v>1160</v>
      </c>
      <c r="G1" s="23" t="s">
        <v>260</v>
      </c>
    </row>
    <row r="2" spans="1:7" ht="14.25" customHeight="1">
      <c r="A2" s="54" t="s">
        <v>446</v>
      </c>
    </row>
    <row r="3" spans="1:7" s="74" customFormat="1" ht="24" customHeight="1">
      <c r="D3" s="80" t="s">
        <v>282</v>
      </c>
      <c r="E3" s="80" t="s">
        <v>283</v>
      </c>
      <c r="F3" s="80" t="s">
        <v>284</v>
      </c>
      <c r="G3" s="80" t="s">
        <v>23</v>
      </c>
    </row>
    <row r="4" spans="1:7" s="74" customFormat="1" ht="14.25" customHeight="1" thickBot="1">
      <c r="D4" s="80"/>
      <c r="E4" s="80"/>
      <c r="F4" s="80"/>
      <c r="G4" s="80"/>
    </row>
    <row r="5" spans="1:7" ht="14.25" customHeight="1" thickBot="1">
      <c r="A5" s="56" t="s">
        <v>361</v>
      </c>
      <c r="B5" s="20" t="s">
        <v>8</v>
      </c>
      <c r="D5" s="24">
        <v>33013</v>
      </c>
      <c r="E5" s="24">
        <v>31768</v>
      </c>
      <c r="F5" s="24">
        <v>36078</v>
      </c>
      <c r="G5" s="24">
        <v>33529</v>
      </c>
    </row>
    <row r="6" spans="1:7" ht="14.25" customHeight="1">
      <c r="E6" s="4"/>
      <c r="F6" s="4"/>
      <c r="G6" s="4"/>
    </row>
    <row r="7" spans="1:7" ht="14.25" customHeight="1">
      <c r="A7" s="59" t="s">
        <v>262</v>
      </c>
      <c r="C7" s="119" t="s">
        <v>138</v>
      </c>
      <c r="E7" s="4"/>
      <c r="F7" s="4"/>
      <c r="G7" s="4"/>
    </row>
    <row r="8" spans="1:7" ht="14.25" customHeight="1">
      <c r="A8" s="57" t="s">
        <v>269</v>
      </c>
      <c r="B8" s="122" t="s">
        <v>144</v>
      </c>
      <c r="C8" s="1" t="s">
        <v>3</v>
      </c>
      <c r="D8" s="26">
        <v>2</v>
      </c>
      <c r="E8" s="26">
        <v>2</v>
      </c>
      <c r="F8" s="26">
        <v>2</v>
      </c>
      <c r="G8" s="26">
        <v>2</v>
      </c>
    </row>
    <row r="9" spans="1:7" ht="14.25" customHeight="1">
      <c r="A9" s="57" t="s">
        <v>95</v>
      </c>
      <c r="B9" s="122" t="s">
        <v>145</v>
      </c>
      <c r="C9" s="1" t="s">
        <v>96</v>
      </c>
      <c r="D9" s="26">
        <v>16424</v>
      </c>
      <c r="E9" s="26">
        <v>17000</v>
      </c>
      <c r="F9" s="26">
        <v>17000</v>
      </c>
      <c r="G9" s="26">
        <v>17000</v>
      </c>
    </row>
    <row r="10" spans="1:7" ht="14.25" customHeight="1">
      <c r="A10" s="57" t="s">
        <v>97</v>
      </c>
      <c r="B10" s="122" t="s">
        <v>146</v>
      </c>
      <c r="C10" s="1" t="s">
        <v>98</v>
      </c>
      <c r="D10" s="26">
        <v>4305</v>
      </c>
      <c r="E10" s="26">
        <v>1400</v>
      </c>
      <c r="F10" s="26">
        <v>1400</v>
      </c>
      <c r="G10" s="26">
        <v>1400</v>
      </c>
    </row>
    <row r="11" spans="1:7" ht="14.25" customHeight="1">
      <c r="A11" s="55" t="s">
        <v>464</v>
      </c>
      <c r="B11" s="122" t="s">
        <v>147</v>
      </c>
      <c r="C11" s="1" t="s">
        <v>465</v>
      </c>
      <c r="D11" s="26">
        <v>483</v>
      </c>
      <c r="E11" s="26">
        <v>0</v>
      </c>
      <c r="F11" s="26">
        <v>0</v>
      </c>
      <c r="G11" s="26"/>
    </row>
    <row r="12" spans="1:7" ht="14.25" customHeight="1">
      <c r="A12" s="57" t="s">
        <v>7</v>
      </c>
      <c r="B12" s="122" t="s">
        <v>148</v>
      </c>
      <c r="C12" s="1" t="s">
        <v>36</v>
      </c>
      <c r="D12" s="26">
        <v>782</v>
      </c>
      <c r="E12" s="26">
        <v>900</v>
      </c>
      <c r="F12" s="26">
        <v>900</v>
      </c>
      <c r="G12" s="26">
        <v>900</v>
      </c>
    </row>
    <row r="13" spans="1:7" ht="14.25" customHeight="1">
      <c r="A13" s="57" t="s">
        <v>442</v>
      </c>
      <c r="B13" s="122" t="s">
        <v>149</v>
      </c>
      <c r="C13" s="1" t="s">
        <v>106</v>
      </c>
      <c r="D13" s="26">
        <v>945</v>
      </c>
      <c r="E13" s="26">
        <v>800</v>
      </c>
      <c r="F13" s="26">
        <v>800</v>
      </c>
      <c r="G13" s="26">
        <v>800</v>
      </c>
    </row>
    <row r="14" spans="1:7" ht="14.25" customHeight="1">
      <c r="A14" s="57" t="s">
        <v>100</v>
      </c>
      <c r="B14" s="122" t="s">
        <v>150</v>
      </c>
      <c r="C14" s="1" t="s">
        <v>103</v>
      </c>
      <c r="D14" s="26">
        <v>7809</v>
      </c>
      <c r="E14" s="26">
        <v>7000</v>
      </c>
      <c r="F14" s="26">
        <v>7000</v>
      </c>
      <c r="G14" s="26">
        <v>7000</v>
      </c>
    </row>
    <row r="15" spans="1:7" ht="14.25" customHeight="1">
      <c r="A15" s="57" t="s">
        <v>101</v>
      </c>
      <c r="B15" s="122" t="s">
        <v>151</v>
      </c>
      <c r="C15" s="1" t="s">
        <v>104</v>
      </c>
      <c r="D15" s="26">
        <v>21588</v>
      </c>
      <c r="E15" s="26">
        <v>24000</v>
      </c>
      <c r="F15" s="26">
        <v>24000</v>
      </c>
      <c r="G15" s="26">
        <v>24000</v>
      </c>
    </row>
    <row r="16" spans="1:7" ht="14.25" customHeight="1">
      <c r="A16" s="57" t="s">
        <v>102</v>
      </c>
      <c r="B16" s="122" t="s">
        <v>153</v>
      </c>
      <c r="C16" s="1" t="s">
        <v>105</v>
      </c>
      <c r="D16" s="26">
        <v>32334</v>
      </c>
      <c r="E16" s="26">
        <v>36000</v>
      </c>
      <c r="F16" s="26">
        <v>36000</v>
      </c>
      <c r="G16" s="26">
        <v>36000</v>
      </c>
    </row>
    <row r="17" spans="1:7" ht="14.25" customHeight="1">
      <c r="A17" s="57" t="s">
        <v>278</v>
      </c>
      <c r="B17" s="122" t="s">
        <v>156</v>
      </c>
      <c r="C17" s="2" t="s">
        <v>99</v>
      </c>
      <c r="D17" s="26">
        <v>84000</v>
      </c>
      <c r="E17" s="26">
        <v>84000</v>
      </c>
      <c r="F17" s="26">
        <v>84000</v>
      </c>
      <c r="G17" s="26">
        <v>88000</v>
      </c>
    </row>
    <row r="18" spans="1:7" ht="14.25" customHeight="1">
      <c r="A18" s="57"/>
      <c r="B18" s="122" t="s">
        <v>157</v>
      </c>
      <c r="C18" s="58" t="s">
        <v>131</v>
      </c>
      <c r="D18" s="26">
        <v>0</v>
      </c>
      <c r="E18" s="26">
        <v>400</v>
      </c>
      <c r="F18" s="26">
        <v>400</v>
      </c>
      <c r="G18" s="26">
        <v>400</v>
      </c>
    </row>
    <row r="19" spans="1:7" ht="14.25" customHeight="1" thickBot="1">
      <c r="A19" s="57"/>
      <c r="B19" s="123"/>
      <c r="C19" s="1"/>
      <c r="D19" s="12"/>
      <c r="E19" s="12"/>
      <c r="F19" s="12"/>
      <c r="G19" s="12"/>
    </row>
    <row r="20" spans="1:7" ht="14.25" customHeight="1" thickTop="1" thickBot="1">
      <c r="B20" s="122" t="s">
        <v>154</v>
      </c>
      <c r="C20" s="20" t="s">
        <v>139</v>
      </c>
      <c r="D20" s="27">
        <f>SUM(D8:D19)</f>
        <v>168672</v>
      </c>
      <c r="E20" s="27">
        <f>SUM(E8:E19)</f>
        <v>171502</v>
      </c>
      <c r="F20" s="27">
        <f>SUM(F8:F19)</f>
        <v>171502</v>
      </c>
      <c r="G20" s="27">
        <f>SUM(G8:G19)</f>
        <v>175502</v>
      </c>
    </row>
    <row r="21" spans="1:7" ht="14.25" customHeight="1" thickTop="1" thickBot="1">
      <c r="C21" s="1"/>
      <c r="D21" s="11"/>
      <c r="E21" s="11"/>
      <c r="F21" s="11"/>
      <c r="G21" s="11"/>
    </row>
    <row r="22" spans="1:7" ht="14.25" customHeight="1" thickBot="1">
      <c r="A22" s="20" t="s">
        <v>140</v>
      </c>
      <c r="D22" s="28">
        <f>D5+D20</f>
        <v>201685</v>
      </c>
      <c r="E22" s="28">
        <f>E5+E20</f>
        <v>203270</v>
      </c>
      <c r="F22" s="28">
        <f>F5+F20</f>
        <v>207580</v>
      </c>
      <c r="G22" s="28">
        <f>G5+G20</f>
        <v>209031</v>
      </c>
    </row>
    <row r="23" spans="1:7" ht="14.25" customHeight="1">
      <c r="E23" s="4"/>
      <c r="F23" s="4"/>
      <c r="G23" s="4"/>
    </row>
    <row r="24" spans="1:7" ht="14.25" customHeight="1">
      <c r="E24" s="4"/>
      <c r="F24" s="4"/>
      <c r="G24" s="4"/>
    </row>
    <row r="25" spans="1:7" ht="14.25" customHeight="1">
      <c r="A25" s="59" t="s">
        <v>364</v>
      </c>
      <c r="C25" s="119" t="s">
        <v>9</v>
      </c>
      <c r="E25" s="4"/>
      <c r="F25" s="4"/>
      <c r="G25" s="4"/>
    </row>
    <row r="26" spans="1:7" ht="14.25" customHeight="1">
      <c r="A26" s="57" t="s">
        <v>379</v>
      </c>
      <c r="B26" s="120" t="s">
        <v>155</v>
      </c>
      <c r="C26" s="1" t="s">
        <v>286</v>
      </c>
      <c r="D26" s="26">
        <v>64475</v>
      </c>
      <c r="E26" s="26">
        <v>66028</v>
      </c>
      <c r="F26" s="26">
        <v>67346</v>
      </c>
      <c r="G26" s="26">
        <v>67615</v>
      </c>
    </row>
    <row r="27" spans="1:7" ht="14.25" customHeight="1">
      <c r="A27" s="57" t="s">
        <v>380</v>
      </c>
      <c r="B27" s="120" t="s">
        <v>158</v>
      </c>
      <c r="C27" s="1" t="s">
        <v>291</v>
      </c>
      <c r="D27" s="26">
        <v>30833</v>
      </c>
      <c r="E27" s="26">
        <v>32097</v>
      </c>
      <c r="F27" s="26">
        <v>31368</v>
      </c>
      <c r="G27" s="26">
        <v>33154</v>
      </c>
    </row>
    <row r="28" spans="1:7" ht="14.25" customHeight="1">
      <c r="A28" s="57" t="s">
        <v>381</v>
      </c>
      <c r="B28" s="120" t="s">
        <v>159</v>
      </c>
      <c r="C28" s="1" t="s">
        <v>292</v>
      </c>
      <c r="D28" s="26">
        <v>0</v>
      </c>
      <c r="E28" s="26">
        <v>570</v>
      </c>
      <c r="F28" s="26">
        <v>570</v>
      </c>
      <c r="G28" s="26">
        <v>570</v>
      </c>
    </row>
    <row r="29" spans="1:7" ht="14.25" customHeight="1">
      <c r="A29" s="57" t="s">
        <v>382</v>
      </c>
      <c r="B29" s="120" t="s">
        <v>160</v>
      </c>
      <c r="C29" s="1" t="s">
        <v>293</v>
      </c>
      <c r="D29" s="26">
        <v>0</v>
      </c>
      <c r="E29" s="26">
        <v>0</v>
      </c>
      <c r="F29" s="26">
        <v>0</v>
      </c>
      <c r="G29" s="26">
        <v>0</v>
      </c>
    </row>
    <row r="30" spans="1:7" ht="14.25" customHeight="1">
      <c r="A30" s="57" t="s">
        <v>383</v>
      </c>
      <c r="B30" s="120" t="s">
        <v>161</v>
      </c>
      <c r="C30" s="1" t="s">
        <v>298</v>
      </c>
      <c r="D30" s="26">
        <v>0</v>
      </c>
      <c r="E30" s="26">
        <v>0</v>
      </c>
      <c r="F30" s="26">
        <v>552</v>
      </c>
      <c r="G30" s="26">
        <v>0</v>
      </c>
    </row>
    <row r="31" spans="1:7" ht="14.25" customHeight="1">
      <c r="A31" s="57" t="s">
        <v>45</v>
      </c>
      <c r="B31" s="122" t="s">
        <v>162</v>
      </c>
      <c r="C31" s="1" t="s">
        <v>219</v>
      </c>
      <c r="D31" s="26">
        <v>61125</v>
      </c>
      <c r="E31" s="26">
        <v>65007</v>
      </c>
      <c r="F31" s="26">
        <v>66415</v>
      </c>
      <c r="G31" s="26">
        <v>66363</v>
      </c>
    </row>
    <row r="32" spans="1:7" ht="14.25" customHeight="1">
      <c r="A32" s="57" t="s">
        <v>456</v>
      </c>
      <c r="B32" s="122" t="s">
        <v>163</v>
      </c>
      <c r="C32" s="1" t="s">
        <v>286</v>
      </c>
      <c r="D32" s="26">
        <v>0</v>
      </c>
      <c r="E32" s="26">
        <v>0</v>
      </c>
      <c r="F32" s="26">
        <v>0</v>
      </c>
      <c r="G32" s="26">
        <v>0</v>
      </c>
    </row>
    <row r="33" spans="1:7" ht="14.25" customHeight="1">
      <c r="A33" s="57" t="s">
        <v>10</v>
      </c>
      <c r="B33" s="122" t="s">
        <v>164</v>
      </c>
      <c r="C33" s="1" t="s">
        <v>46</v>
      </c>
      <c r="D33" s="26">
        <v>7809</v>
      </c>
      <c r="E33" s="26">
        <v>7000</v>
      </c>
      <c r="F33" s="26">
        <v>7000</v>
      </c>
      <c r="G33" s="26">
        <v>7000</v>
      </c>
    </row>
    <row r="34" spans="1:7" ht="14.25" customHeight="1">
      <c r="A34" s="57" t="s">
        <v>11</v>
      </c>
      <c r="B34" s="122" t="s">
        <v>165</v>
      </c>
      <c r="C34" s="1" t="s">
        <v>47</v>
      </c>
      <c r="D34" s="26">
        <v>1365</v>
      </c>
      <c r="E34" s="26">
        <v>800</v>
      </c>
      <c r="F34" s="26">
        <v>800</v>
      </c>
      <c r="G34" s="26">
        <v>800</v>
      </c>
    </row>
    <row r="35" spans="1:7" ht="14.25" customHeight="1">
      <c r="A35" s="38" t="s">
        <v>327</v>
      </c>
      <c r="B35" s="122" t="s">
        <v>166</v>
      </c>
      <c r="C35" s="1" t="s">
        <v>328</v>
      </c>
      <c r="D35" s="26">
        <v>0</v>
      </c>
      <c r="E35" s="26">
        <v>0</v>
      </c>
      <c r="F35" s="26">
        <v>0</v>
      </c>
      <c r="G35" s="26">
        <v>0</v>
      </c>
    </row>
    <row r="36" spans="1:7" ht="14.25" customHeight="1">
      <c r="A36" s="57" t="s">
        <v>12</v>
      </c>
      <c r="B36" s="122" t="s">
        <v>167</v>
      </c>
      <c r="C36" s="1" t="s">
        <v>318</v>
      </c>
      <c r="D36" s="26">
        <v>0</v>
      </c>
      <c r="E36" s="26">
        <v>0</v>
      </c>
      <c r="F36" s="26">
        <v>0</v>
      </c>
      <c r="G36" s="26">
        <v>0</v>
      </c>
    </row>
    <row r="37" spans="1:7" ht="14.25" customHeight="1">
      <c r="A37" s="57" t="s">
        <v>13</v>
      </c>
      <c r="B37" s="122" t="s">
        <v>168</v>
      </c>
      <c r="C37" s="1" t="s">
        <v>320</v>
      </c>
      <c r="D37" s="26">
        <v>0</v>
      </c>
      <c r="E37" s="26">
        <v>0</v>
      </c>
      <c r="F37" s="26">
        <v>0</v>
      </c>
      <c r="G37" s="26">
        <v>0</v>
      </c>
    </row>
    <row r="38" spans="1:7" ht="14.25" customHeight="1">
      <c r="A38" s="57" t="s">
        <v>48</v>
      </c>
      <c r="B38" s="122" t="s">
        <v>169</v>
      </c>
      <c r="C38" s="1" t="s">
        <v>207</v>
      </c>
      <c r="D38" s="26">
        <v>0</v>
      </c>
      <c r="E38" s="26">
        <v>0</v>
      </c>
      <c r="F38" s="26">
        <v>0</v>
      </c>
      <c r="G38" s="26">
        <v>0</v>
      </c>
    </row>
    <row r="39" spans="1:7" ht="14.25" customHeight="1" thickBot="1">
      <c r="A39" s="57"/>
      <c r="B39" s="122"/>
      <c r="C39" s="1"/>
      <c r="D39" s="12"/>
      <c r="E39" s="12"/>
      <c r="F39" s="12"/>
      <c r="G39" s="12"/>
    </row>
    <row r="40" spans="1:7" ht="14.25" customHeight="1" thickTop="1" thickBot="1">
      <c r="B40" s="122" t="s">
        <v>170</v>
      </c>
      <c r="C40" s="20" t="s">
        <v>132</v>
      </c>
      <c r="D40" s="27">
        <f>SUM(D26:D38)</f>
        <v>165607</v>
      </c>
      <c r="E40" s="27">
        <f>SUM(E26:E38)</f>
        <v>171502</v>
      </c>
      <c r="F40" s="27">
        <f>SUM(F26:F38)</f>
        <v>174051</v>
      </c>
      <c r="G40" s="27">
        <f>SUM(G26:G38)</f>
        <v>175502</v>
      </c>
    </row>
    <row r="41" spans="1:7" ht="14.25" customHeight="1" thickTop="1">
      <c r="B41" s="15"/>
      <c r="E41" s="4"/>
      <c r="F41" s="4"/>
      <c r="G41" s="4"/>
    </row>
    <row r="42" spans="1:7" ht="14.25" customHeight="1">
      <c r="A42" s="72" t="s">
        <v>281</v>
      </c>
      <c r="C42" s="119" t="s">
        <v>360</v>
      </c>
      <c r="D42" s="75"/>
      <c r="E42" s="75"/>
      <c r="F42" s="75"/>
      <c r="G42" s="75"/>
    </row>
    <row r="43" spans="1:7" ht="14.25" customHeight="1">
      <c r="A43" s="71" t="s">
        <v>214</v>
      </c>
      <c r="B43" s="122" t="s">
        <v>171</v>
      </c>
      <c r="C43" s="41" t="s">
        <v>209</v>
      </c>
      <c r="D43" s="26">
        <v>36078</v>
      </c>
      <c r="E43" s="26">
        <v>31768</v>
      </c>
      <c r="F43" s="26">
        <v>33529</v>
      </c>
      <c r="G43" s="26">
        <v>33529</v>
      </c>
    </row>
    <row r="44" spans="1:7" ht="14.25" customHeight="1">
      <c r="A44" s="71" t="s">
        <v>215</v>
      </c>
      <c r="B44" s="122" t="s">
        <v>172</v>
      </c>
      <c r="C44" s="41" t="s">
        <v>210</v>
      </c>
      <c r="D44" s="26">
        <v>0</v>
      </c>
      <c r="E44" s="26">
        <v>0</v>
      </c>
      <c r="F44" s="26">
        <v>0</v>
      </c>
      <c r="G44" s="26">
        <v>0</v>
      </c>
    </row>
    <row r="45" spans="1:7" ht="14.25" customHeight="1">
      <c r="A45" s="71" t="s">
        <v>216</v>
      </c>
      <c r="B45" s="122" t="s">
        <v>173</v>
      </c>
      <c r="C45" s="41" t="s">
        <v>211</v>
      </c>
      <c r="D45" s="26">
        <v>0</v>
      </c>
      <c r="E45" s="26">
        <v>0</v>
      </c>
      <c r="F45" s="26">
        <v>0</v>
      </c>
      <c r="G45" s="26">
        <v>0</v>
      </c>
    </row>
    <row r="46" spans="1:7" ht="14.25" customHeight="1">
      <c r="A46" s="71" t="s">
        <v>217</v>
      </c>
      <c r="B46" s="122" t="s">
        <v>174</v>
      </c>
      <c r="C46" s="41" t="s">
        <v>212</v>
      </c>
      <c r="D46" s="26">
        <v>0</v>
      </c>
      <c r="E46" s="26">
        <v>0</v>
      </c>
      <c r="F46" s="26">
        <v>0</v>
      </c>
      <c r="G46" s="26">
        <v>0</v>
      </c>
    </row>
    <row r="47" spans="1:7" ht="14.25" customHeight="1" thickBot="1">
      <c r="A47" s="71" t="s">
        <v>218</v>
      </c>
      <c r="B47" s="122" t="s">
        <v>175</v>
      </c>
      <c r="C47" s="41" t="s">
        <v>213</v>
      </c>
      <c r="D47" s="68">
        <v>0</v>
      </c>
      <c r="E47" s="68">
        <v>0</v>
      </c>
      <c r="F47" s="68">
        <v>0</v>
      </c>
      <c r="G47" s="68">
        <v>0</v>
      </c>
    </row>
    <row r="48" spans="1:7" ht="14.25" customHeight="1" thickTop="1" thickBot="1">
      <c r="A48" s="67"/>
      <c r="B48" s="122" t="s">
        <v>176</v>
      </c>
      <c r="C48" s="41" t="s">
        <v>420</v>
      </c>
      <c r="D48" s="69">
        <f>SUM(D43:D47)</f>
        <v>36078</v>
      </c>
      <c r="E48" s="69">
        <f>SUM(E43:E47)</f>
        <v>31768</v>
      </c>
      <c r="F48" s="69">
        <f>SUM(F43:F47)</f>
        <v>33529</v>
      </c>
      <c r="G48" s="69">
        <f>SUM(G43:G47)</f>
        <v>33529</v>
      </c>
    </row>
    <row r="49" spans="1:7" ht="14.25" customHeight="1" thickTop="1" thickBot="1">
      <c r="A49" s="67"/>
      <c r="B49" s="93"/>
      <c r="C49" s="41"/>
      <c r="D49" s="75"/>
      <c r="E49" s="75"/>
      <c r="F49" s="75"/>
      <c r="G49" s="75"/>
    </row>
    <row r="50" spans="1:7" ht="14.25" customHeight="1" thickBot="1">
      <c r="A50" s="20" t="s">
        <v>428</v>
      </c>
      <c r="B50" s="15"/>
      <c r="C50" s="74"/>
      <c r="D50" s="121">
        <f>D40+D48</f>
        <v>201685</v>
      </c>
      <c r="E50" s="121">
        <f>E40+E48</f>
        <v>203270</v>
      </c>
      <c r="F50" s="121">
        <f>F40+F48</f>
        <v>207580</v>
      </c>
      <c r="G50" s="121">
        <f>G40+G48</f>
        <v>209031</v>
      </c>
    </row>
    <row r="51" spans="1:7" ht="14.25" customHeight="1">
      <c r="A51" s="67"/>
      <c r="B51" s="93"/>
      <c r="C51" s="41" t="s">
        <v>51</v>
      </c>
      <c r="D51" s="75"/>
      <c r="E51" s="75"/>
      <c r="F51" s="75"/>
      <c r="G51" s="75"/>
    </row>
    <row r="52" spans="1:7" ht="14.25" customHeight="1" thickBot="1">
      <c r="A52" s="67"/>
      <c r="B52" s="93"/>
      <c r="C52" s="41"/>
      <c r="D52" s="75"/>
      <c r="E52" s="75"/>
      <c r="F52" s="75"/>
      <c r="G52" s="75"/>
    </row>
    <row r="53" spans="1:7" ht="14.25" customHeight="1" thickTop="1" thickBot="1">
      <c r="A53" s="74"/>
      <c r="B53" s="74"/>
      <c r="C53" s="86" t="s">
        <v>52</v>
      </c>
      <c r="D53" s="87">
        <f>D22</f>
        <v>201685</v>
      </c>
      <c r="E53" s="87">
        <f>E22</f>
        <v>203270</v>
      </c>
      <c r="F53" s="87">
        <f>F22</f>
        <v>207580</v>
      </c>
      <c r="G53" s="87">
        <f>G22</f>
        <v>209031</v>
      </c>
    </row>
    <row r="54" spans="1:7" ht="14.25" customHeight="1" thickTop="1">
      <c r="A54" s="74"/>
      <c r="B54" s="74"/>
      <c r="C54" s="74"/>
      <c r="D54" s="74"/>
      <c r="E54" s="74"/>
      <c r="F54" s="74"/>
      <c r="G54" s="74"/>
    </row>
    <row r="55" spans="1:7" ht="14.25" customHeight="1">
      <c r="A55" s="74"/>
      <c r="B55" s="74"/>
      <c r="C55" s="86" t="s">
        <v>53</v>
      </c>
      <c r="D55" s="74">
        <f>D50-D53</f>
        <v>0</v>
      </c>
      <c r="E55" s="74">
        <f>E50-E53</f>
        <v>0</v>
      </c>
      <c r="F55" s="74">
        <f>F50-F53</f>
        <v>0</v>
      </c>
      <c r="G55" s="74">
        <f>G50-G53</f>
        <v>0</v>
      </c>
    </row>
    <row r="56" spans="1:7" ht="14.25" customHeight="1">
      <c r="A56" s="74"/>
      <c r="B56" s="74"/>
      <c r="C56" s="86"/>
      <c r="D56" s="74"/>
      <c r="E56" s="74"/>
      <c r="F56" s="74"/>
      <c r="G56" s="74"/>
    </row>
    <row r="57" spans="1:7" ht="14.25" customHeight="1">
      <c r="B57" s="6"/>
      <c r="C57" s="2"/>
      <c r="D57" s="12"/>
      <c r="E57" s="12"/>
      <c r="F57" s="12"/>
      <c r="G57" s="12"/>
    </row>
  </sheetData>
  <phoneticPr fontId="9" type="noConversion"/>
  <pageMargins left="0.5" right="0.5" top="0.75" bottom="0.75" header="0.5" footer="0.5"/>
  <pageSetup scale="78" firstPageNumber="42" fitToHeight="0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F23" sqref="F23"/>
    </sheetView>
  </sheetViews>
  <sheetFormatPr defaultRowHeight="18" customHeight="1"/>
  <cols>
    <col min="1" max="1" width="10.83203125" customWidth="1"/>
    <col min="2" max="2" width="5" customWidth="1"/>
    <col min="3" max="3" width="70.83203125" customWidth="1"/>
    <col min="4" max="7" width="15.83203125" customWidth="1"/>
  </cols>
  <sheetData>
    <row r="1" spans="1:7" ht="18" customHeight="1">
      <c r="A1" t="s">
        <v>279</v>
      </c>
      <c r="C1" s="8" t="str">
        <f>+'Page 1 - FY200X-0X'!B5</f>
        <v>Fremont School District RE-3</v>
      </c>
      <c r="D1" t="s">
        <v>258</v>
      </c>
      <c r="E1" s="36">
        <f>+'Page 1 - FY200X-0X'!F7</f>
        <v>1160</v>
      </c>
      <c r="F1" s="10"/>
      <c r="G1" s="23" t="s">
        <v>260</v>
      </c>
    </row>
    <row r="2" spans="1:7" ht="18" customHeight="1">
      <c r="A2" s="13" t="s">
        <v>60</v>
      </c>
    </row>
    <row r="3" spans="1:7" ht="18" customHeight="1">
      <c r="A3" s="74"/>
      <c r="B3" s="74"/>
      <c r="C3" s="74"/>
      <c r="D3" s="80" t="s">
        <v>282</v>
      </c>
      <c r="E3" s="80" t="s">
        <v>283</v>
      </c>
      <c r="F3" s="80" t="s">
        <v>284</v>
      </c>
      <c r="G3" s="80" t="s">
        <v>23</v>
      </c>
    </row>
    <row r="4" spans="1:7" ht="18" customHeight="1" thickBot="1">
      <c r="A4" s="74"/>
      <c r="B4" s="74"/>
      <c r="C4" s="74"/>
      <c r="D4" s="80"/>
      <c r="E4" s="80"/>
      <c r="F4" s="80"/>
      <c r="G4" s="80"/>
    </row>
    <row r="5" spans="1:7" ht="18" customHeight="1" thickBot="1">
      <c r="A5" s="20" t="s">
        <v>361</v>
      </c>
      <c r="C5" s="20" t="s">
        <v>61</v>
      </c>
      <c r="D5" s="24">
        <v>51652</v>
      </c>
      <c r="E5" s="24">
        <v>51652</v>
      </c>
      <c r="F5" s="24">
        <v>47179</v>
      </c>
      <c r="G5" s="24">
        <v>47179</v>
      </c>
    </row>
    <row r="6" spans="1:7" ht="18" customHeight="1">
      <c r="A6" s="21" t="s">
        <v>262</v>
      </c>
      <c r="C6" s="119" t="s">
        <v>362</v>
      </c>
      <c r="D6" s="4"/>
      <c r="F6" s="4"/>
    </row>
    <row r="7" spans="1:7" ht="18" customHeight="1">
      <c r="A7" s="1"/>
      <c r="B7" s="120" t="s">
        <v>148</v>
      </c>
      <c r="C7" s="1" t="s">
        <v>329</v>
      </c>
      <c r="D7" s="26">
        <v>164099</v>
      </c>
      <c r="E7" s="26">
        <v>200000</v>
      </c>
      <c r="F7" s="26">
        <v>200000</v>
      </c>
      <c r="G7" s="26">
        <v>200000</v>
      </c>
    </row>
    <row r="8" spans="1:7" ht="18" customHeight="1" thickBot="1">
      <c r="B8" s="120"/>
      <c r="C8" s="1"/>
      <c r="D8" s="12"/>
      <c r="F8" s="4"/>
    </row>
    <row r="9" spans="1:7" ht="18" customHeight="1" thickTop="1" thickBot="1">
      <c r="B9" s="120" t="s">
        <v>149</v>
      </c>
      <c r="C9" s="20" t="s">
        <v>134</v>
      </c>
      <c r="D9" s="27">
        <f>SUM(D7:D8)</f>
        <v>164099</v>
      </c>
      <c r="E9" s="27">
        <f>SUM(E7:E8)</f>
        <v>200000</v>
      </c>
      <c r="F9" s="27">
        <f>SUM(F7:F8)</f>
        <v>200000</v>
      </c>
      <c r="G9" s="27">
        <f>SUM(G7:G8)</f>
        <v>200000</v>
      </c>
    </row>
    <row r="10" spans="1:7" ht="18" customHeight="1" thickTop="1" thickBot="1">
      <c r="C10" s="1"/>
      <c r="D10" s="4"/>
      <c r="F10" s="4"/>
    </row>
    <row r="11" spans="1:7" ht="18" customHeight="1" thickBot="1">
      <c r="B11" s="20" t="s">
        <v>135</v>
      </c>
      <c r="D11" s="28">
        <f>D5+D9</f>
        <v>215751</v>
      </c>
      <c r="E11" s="28">
        <f>E5+E9</f>
        <v>251652</v>
      </c>
      <c r="F11" s="28">
        <f>F5+F9</f>
        <v>247179</v>
      </c>
      <c r="G11" s="28">
        <f>G5+G9</f>
        <v>247179</v>
      </c>
    </row>
    <row r="12" spans="1:7" ht="18" customHeight="1">
      <c r="D12" s="4"/>
      <c r="F12" s="4"/>
    </row>
    <row r="13" spans="1:7" ht="18" customHeight="1">
      <c r="D13" s="4"/>
      <c r="F13" s="4"/>
    </row>
    <row r="14" spans="1:7" s="74" customFormat="1" ht="18" customHeight="1">
      <c r="A14" s="21" t="s">
        <v>364</v>
      </c>
      <c r="C14" s="119" t="s">
        <v>365</v>
      </c>
      <c r="D14" s="75"/>
      <c r="F14" s="75"/>
    </row>
    <row r="15" spans="1:7" s="74" customFormat="1" ht="18" customHeight="1">
      <c r="A15" s="41" t="s">
        <v>384</v>
      </c>
      <c r="B15" s="88" t="s">
        <v>154</v>
      </c>
      <c r="C15" s="1" t="s">
        <v>413</v>
      </c>
      <c r="D15" s="26">
        <v>168572</v>
      </c>
      <c r="E15" s="26">
        <v>200000</v>
      </c>
      <c r="F15" s="26">
        <v>200000</v>
      </c>
      <c r="G15" s="26">
        <v>200000</v>
      </c>
    </row>
    <row r="16" spans="1:7" s="74" customFormat="1" ht="18" customHeight="1">
      <c r="A16" s="41"/>
      <c r="C16" s="41"/>
      <c r="D16" s="12"/>
      <c r="F16" s="75"/>
    </row>
    <row r="17" spans="1:7" s="74" customFormat="1" ht="18" customHeight="1">
      <c r="A17" s="21"/>
      <c r="C17" s="25"/>
      <c r="D17" s="75"/>
      <c r="F17" s="75"/>
    </row>
    <row r="18" spans="1:7" ht="18" customHeight="1" thickBot="1">
      <c r="D18" s="4"/>
      <c r="F18" s="4"/>
    </row>
    <row r="19" spans="1:7" s="74" customFormat="1" ht="18" customHeight="1" thickTop="1" thickBot="1">
      <c r="B19" s="88" t="s">
        <v>171</v>
      </c>
      <c r="C19" s="20" t="s">
        <v>136</v>
      </c>
      <c r="D19" s="83">
        <f>D15</f>
        <v>168572</v>
      </c>
      <c r="E19" s="83">
        <f>E15</f>
        <v>200000</v>
      </c>
      <c r="F19" s="83">
        <f>F15</f>
        <v>200000</v>
      </c>
      <c r="G19" s="83">
        <f>G15</f>
        <v>200000</v>
      </c>
    </row>
    <row r="20" spans="1:7" ht="18" customHeight="1" thickTop="1">
      <c r="D20" s="4"/>
      <c r="F20" s="4"/>
    </row>
    <row r="21" spans="1:7" ht="18" customHeight="1">
      <c r="A21" s="72" t="s">
        <v>281</v>
      </c>
      <c r="C21" s="119" t="s">
        <v>360</v>
      </c>
      <c r="D21" s="75"/>
      <c r="E21" s="75"/>
      <c r="F21" s="75"/>
      <c r="G21" s="75"/>
    </row>
    <row r="22" spans="1:7" ht="18" customHeight="1">
      <c r="A22" s="71" t="s">
        <v>214</v>
      </c>
      <c r="B22" s="76" t="s">
        <v>172</v>
      </c>
      <c r="C22" s="41" t="s">
        <v>209</v>
      </c>
      <c r="D22" s="26">
        <v>47179</v>
      </c>
      <c r="E22" s="26">
        <v>51652</v>
      </c>
      <c r="F22" s="26">
        <v>47179</v>
      </c>
      <c r="G22" s="26"/>
    </row>
    <row r="23" spans="1:7" ht="18" customHeight="1">
      <c r="A23" s="71" t="s">
        <v>217</v>
      </c>
      <c r="B23" s="76" t="s">
        <v>175</v>
      </c>
      <c r="C23" s="41" t="s">
        <v>212</v>
      </c>
      <c r="D23" s="26">
        <v>0</v>
      </c>
      <c r="E23" s="26">
        <v>0</v>
      </c>
      <c r="F23" s="26">
        <v>0</v>
      </c>
      <c r="G23" s="26">
        <v>0</v>
      </c>
    </row>
    <row r="24" spans="1:7" ht="18" customHeight="1" thickBot="1">
      <c r="A24" s="71" t="s">
        <v>218</v>
      </c>
      <c r="B24" s="76" t="s">
        <v>176</v>
      </c>
      <c r="C24" s="41" t="s">
        <v>213</v>
      </c>
      <c r="D24" s="68">
        <v>0</v>
      </c>
      <c r="E24" s="68">
        <v>0</v>
      </c>
      <c r="F24" s="68">
        <v>0</v>
      </c>
      <c r="G24" s="68">
        <v>0</v>
      </c>
    </row>
    <row r="25" spans="1:7" ht="18" customHeight="1" thickTop="1" thickBot="1">
      <c r="A25" s="67"/>
      <c r="B25" s="76" t="s">
        <v>177</v>
      </c>
      <c r="C25" s="41" t="s">
        <v>421</v>
      </c>
      <c r="D25" s="69">
        <f>SUM(D22:D24)</f>
        <v>47179</v>
      </c>
      <c r="E25" s="69">
        <f>SUM(E22:E24)</f>
        <v>51652</v>
      </c>
      <c r="F25" s="69">
        <f>SUM(F22:F24)</f>
        <v>47179</v>
      </c>
      <c r="G25" s="69">
        <v>47179</v>
      </c>
    </row>
    <row r="26" spans="1:7" ht="18" customHeight="1" thickTop="1" thickBot="1">
      <c r="A26" s="67"/>
      <c r="B26" s="74"/>
      <c r="C26" s="41"/>
      <c r="D26" s="75"/>
      <c r="E26" s="75"/>
      <c r="F26" s="75"/>
      <c r="G26" s="75"/>
    </row>
    <row r="27" spans="1:7" ht="27.75" customHeight="1" thickBot="1">
      <c r="A27" s="171" t="s">
        <v>429</v>
      </c>
      <c r="B27" s="171"/>
      <c r="C27" s="176"/>
      <c r="D27" s="121">
        <f>D19+D25</f>
        <v>215751</v>
      </c>
      <c r="E27" s="121">
        <f>E19+E25</f>
        <v>251652</v>
      </c>
      <c r="F27" s="121">
        <f>F19+F25</f>
        <v>247179</v>
      </c>
      <c r="G27" s="121">
        <f>G19+G25</f>
        <v>247179</v>
      </c>
    </row>
    <row r="28" spans="1:7" ht="18" customHeight="1">
      <c r="A28" s="67"/>
      <c r="B28" s="74"/>
      <c r="C28" s="41" t="s">
        <v>51</v>
      </c>
      <c r="D28" s="75"/>
      <c r="E28" s="75"/>
      <c r="F28" s="75"/>
      <c r="G28" s="75"/>
    </row>
    <row r="29" spans="1:7" ht="18" customHeight="1" thickBot="1">
      <c r="A29" s="67"/>
      <c r="B29" s="74"/>
      <c r="C29" s="41"/>
      <c r="D29" s="75"/>
      <c r="E29" s="75"/>
      <c r="F29" s="75"/>
      <c r="G29" s="75"/>
    </row>
    <row r="30" spans="1:7" ht="18" customHeight="1" thickBot="1">
      <c r="A30" s="74"/>
      <c r="B30" s="74"/>
      <c r="C30" s="86" t="s">
        <v>52</v>
      </c>
      <c r="D30" s="121">
        <f>D11</f>
        <v>215751</v>
      </c>
      <c r="E30" s="121">
        <f>E11</f>
        <v>251652</v>
      </c>
      <c r="F30" s="121">
        <f>F11</f>
        <v>247179</v>
      </c>
      <c r="G30" s="121">
        <f>G11</f>
        <v>247179</v>
      </c>
    </row>
    <row r="31" spans="1:7" ht="18" customHeight="1">
      <c r="A31" s="74"/>
      <c r="B31" s="74"/>
      <c r="C31" s="74"/>
      <c r="D31" s="74"/>
      <c r="E31" s="74"/>
      <c r="F31" s="74"/>
      <c r="G31" s="74"/>
    </row>
    <row r="32" spans="1:7" ht="18" customHeight="1">
      <c r="A32" s="74"/>
      <c r="B32" s="74"/>
      <c r="C32" s="86" t="s">
        <v>53</v>
      </c>
      <c r="D32" s="74">
        <f>D27-D30</f>
        <v>0</v>
      </c>
      <c r="E32" s="74">
        <f>E27-E30</f>
        <v>0</v>
      </c>
      <c r="F32" s="74">
        <f>F27-F30</f>
        <v>0</v>
      </c>
      <c r="G32" s="74">
        <f>G27-G30</f>
        <v>0</v>
      </c>
    </row>
  </sheetData>
  <mergeCells count="1">
    <mergeCell ref="A27:C27"/>
  </mergeCells>
  <phoneticPr fontId="9" type="noConversion"/>
  <pageMargins left="0.5" right="0.5" top="0.75" bottom="0.75" header="0.5" footer="0.5"/>
  <pageSetup scale="83" firstPageNumber="46" fitToHeight="0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workbookViewId="0">
      <selection activeCell="D7" sqref="D7"/>
    </sheetView>
  </sheetViews>
  <sheetFormatPr defaultRowHeight="21.2" customHeight="1"/>
  <cols>
    <col min="1" max="1" width="14" customWidth="1"/>
    <col min="2" max="2" width="74" customWidth="1"/>
    <col min="3" max="3" width="11.33203125" customWidth="1"/>
    <col min="4" max="4" width="15.83203125" customWidth="1"/>
    <col min="6" max="6" width="15.83203125" customWidth="1"/>
    <col min="7" max="7" width="17" customWidth="1"/>
    <col min="8" max="9" width="15.83203125" customWidth="1"/>
  </cols>
  <sheetData>
    <row r="2" spans="1:10" ht="21.2" customHeight="1">
      <c r="A2" s="13" t="s">
        <v>64</v>
      </c>
    </row>
    <row r="3" spans="1:10" ht="21.2" customHeight="1">
      <c r="B3" s="1" t="s">
        <v>16</v>
      </c>
      <c r="H3" s="1"/>
      <c r="I3" s="1"/>
      <c r="J3" s="1"/>
    </row>
    <row r="4" spans="1:10" ht="21.2" customHeight="1">
      <c r="B4" s="1" t="s">
        <v>65</v>
      </c>
      <c r="C4" s="5">
        <v>1</v>
      </c>
      <c r="D4" s="26">
        <f>GenFundExp2!G110</f>
        <v>160000</v>
      </c>
      <c r="F4" s="1"/>
      <c r="H4" s="1"/>
      <c r="I4" s="1"/>
      <c r="J4" s="1"/>
    </row>
    <row r="5" spans="1:10" ht="21.2" customHeight="1">
      <c r="B5" s="1" t="s">
        <v>67</v>
      </c>
      <c r="C5" s="5">
        <v>3</v>
      </c>
      <c r="D5" s="26">
        <f>CapRes!G40</f>
        <v>0</v>
      </c>
      <c r="F5" s="1"/>
      <c r="H5" s="1"/>
      <c r="I5" s="1"/>
      <c r="J5" s="1"/>
    </row>
    <row r="6" spans="1:10" ht="21.2" customHeight="1">
      <c r="B6" s="1" t="s">
        <v>68</v>
      </c>
      <c r="C6" s="5">
        <v>4</v>
      </c>
      <c r="D6" s="26">
        <f>FoodServ!G44</f>
        <v>0</v>
      </c>
      <c r="H6" s="1"/>
      <c r="I6" s="1"/>
      <c r="J6" s="1"/>
    </row>
    <row r="7" spans="1:10" ht="21.2" customHeight="1">
      <c r="B7" s="1" t="s">
        <v>307</v>
      </c>
      <c r="C7" s="5">
        <v>6</v>
      </c>
      <c r="D7" s="49" t="s">
        <v>62</v>
      </c>
      <c r="F7" s="1"/>
      <c r="H7" s="1"/>
      <c r="I7" s="1"/>
      <c r="J7" s="1"/>
    </row>
    <row r="8" spans="1:10" ht="21.2" customHeight="1">
      <c r="B8" s="1" t="s">
        <v>69</v>
      </c>
      <c r="C8" s="5">
        <v>7</v>
      </c>
      <c r="D8" s="26" t="s">
        <v>62</v>
      </c>
      <c r="F8" s="1"/>
      <c r="H8" s="1"/>
      <c r="I8" s="1"/>
      <c r="J8" s="1"/>
    </row>
    <row r="9" spans="1:10" ht="21.2" customHeight="1">
      <c r="B9" s="1" t="s">
        <v>306</v>
      </c>
      <c r="C9" s="5"/>
      <c r="D9" s="26">
        <f>SUM(D4:D7)</f>
        <v>160000</v>
      </c>
      <c r="H9" s="1"/>
      <c r="I9" s="1"/>
      <c r="J9" s="1"/>
    </row>
    <row r="10" spans="1:10" ht="21.2" customHeight="1">
      <c r="F10" s="1"/>
      <c r="H10" s="1"/>
      <c r="I10" s="1"/>
      <c r="J10" s="1"/>
    </row>
    <row r="11" spans="1:10" ht="21.2" customHeight="1">
      <c r="H11" s="1"/>
      <c r="I11" s="1"/>
      <c r="J11" s="1"/>
    </row>
    <row r="12" spans="1:10" ht="21.2" customHeight="1">
      <c r="B12" s="1" t="s">
        <v>70</v>
      </c>
    </row>
  </sheetData>
  <phoneticPr fontId="9" type="noConversion"/>
  <pageMargins left="0.75" right="0.75" top="1" bottom="1" header="0.5" footer="0.5"/>
  <pageSetup firstPageNumber="50" orientation="landscape" horizontalDpi="300" verticalDpi="300" r:id="rId1"/>
  <headerFooter alignWithMargins="0">
    <oddFooter>&amp;LCDE, Public Scool Finance Unit&amp;C&amp;P&amp;RRevised July,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Page 1 - FY200X-0X</vt:lpstr>
      <vt:lpstr>GenFundREV</vt:lpstr>
      <vt:lpstr>GenFundExp</vt:lpstr>
      <vt:lpstr>GenFundExp2</vt:lpstr>
      <vt:lpstr>CapRes</vt:lpstr>
      <vt:lpstr>BondRedm</vt:lpstr>
      <vt:lpstr>FoodServ</vt:lpstr>
      <vt:lpstr>PupilActAgency</vt:lpstr>
      <vt:lpstr>Arbitrage</vt:lpstr>
      <vt:lpstr>AppropRes</vt:lpstr>
      <vt:lpstr>CDE-18 Error Report</vt:lpstr>
      <vt:lpstr>Budget Summary Worksheet</vt:lpstr>
      <vt:lpstr>Sheet1</vt:lpstr>
      <vt:lpstr>GenFundExp!Print_Area</vt:lpstr>
      <vt:lpstr>GenFundREV!Print_Area</vt:lpstr>
      <vt:lpstr>'Page 1 - FY200X-0X'!Print_Area</vt:lpstr>
      <vt:lpstr>CapRes!Print_Titles</vt:lpstr>
      <vt:lpstr>GenFundExp!Print_Titles</vt:lpstr>
      <vt:lpstr>GenFundExp2!Print_Titles</vt:lpstr>
      <vt:lpstr>GenFundREV!Print_Titles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Windows User</cp:lastModifiedBy>
  <cp:lastPrinted>2018-05-08T20:55:30Z</cp:lastPrinted>
  <dcterms:created xsi:type="dcterms:W3CDTF">2000-04-11T18:35:43Z</dcterms:created>
  <dcterms:modified xsi:type="dcterms:W3CDTF">2018-06-18T19:20:59Z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654991666</vt:i4>
  </property>
  <property fmtid="{D5CDD505-2E9C-101B-9397-08002B2CF9AE}" pid="3" name="_EmailSubject">
    <vt:lpwstr/>
  </property>
  <property fmtid="{D5CDD505-2E9C-101B-9397-08002B2CF9AE}" pid="4" name="_AuthorEmail">
    <vt:lpwstr>christel_m@cde.state.co.us</vt:lpwstr>
  </property>
  <property fmtid="{D5CDD505-2E9C-101B-9397-08002B2CF9AE}" pid="5" name="_AuthorEmailDisplayName">
    <vt:lpwstr>Christel, Mary Lynn</vt:lpwstr>
  </property>
  <property fmtid="{D5CDD505-2E9C-101B-9397-08002B2CF9AE}" pid="6" name="_ReviewingToolsShownOnce">
    <vt:lpwstr/>
  </property>
</Properties>
</file>