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975" windowWidth="9645" windowHeight="4770" tabRatio="598" activeTab="1"/>
  </bookViews>
  <sheets>
    <sheet name="Page 1 - FY200X-0X" sheetId="2" r:id="rId1"/>
    <sheet name="GenFundREV" sheetId="3" r:id="rId2"/>
    <sheet name="GenFundExp" sheetId="4" r:id="rId3"/>
    <sheet name="GenFundExp2" sheetId="5" r:id="rId4"/>
    <sheet name="CapRes" sheetId="6" r:id="rId5"/>
    <sheet name="BondRedm" sheetId="12" r:id="rId6"/>
    <sheet name="FoodServ" sheetId="16" r:id="rId7"/>
    <sheet name="PupilActAgency" sheetId="20" r:id="rId8"/>
    <sheet name="Arbitrage" sheetId="22" r:id="rId9"/>
    <sheet name="AppropRes" sheetId="23" r:id="rId10"/>
    <sheet name="CDE-18 Error Report" sheetId="24" r:id="rId11"/>
    <sheet name="Budget Summary Worksheet" sheetId="27" r:id="rId12"/>
    <sheet name="Sheet1" sheetId="39" r:id="rId13"/>
  </sheets>
  <definedNames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Area" localSheetId="2">GenFundExp!$A$1:$G$169</definedName>
    <definedName name="_xlnm.Print_Area" localSheetId="1">GenFundREV!$1:$49</definedName>
    <definedName name="_xlnm.Print_Area" localSheetId="0">'Page 1 - FY200X-0X'!$A$1:$G$35</definedName>
    <definedName name="_xlnm.Print_Titles" localSheetId="4">CapRes!$1:$3</definedName>
    <definedName name="_xlnm.Print_Titles" localSheetId="2">GenFundExp!$1:$5</definedName>
    <definedName name="_xlnm.Print_Titles" localSheetId="3">GenFundExp2!$1:$5</definedName>
    <definedName name="_xlnm.Print_Titles" localSheetId="1">GenFundREV!$1:$3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25725"/>
</workbook>
</file>

<file path=xl/calcChain.xml><?xml version="1.0" encoding="utf-8"?>
<calcChain xmlns="http://schemas.openxmlformats.org/spreadsheetml/2006/main">
  <c r="F29" i="4"/>
  <c r="F141"/>
  <c r="F15" i="3"/>
  <c r="E48" i="16"/>
  <c r="E40"/>
  <c r="E20"/>
  <c r="E22" s="1"/>
  <c r="E53" s="1"/>
  <c r="E32" i="12"/>
  <c r="E25"/>
  <c r="E34" s="1"/>
  <c r="E15"/>
  <c r="E17" s="1"/>
  <c r="E37" s="1"/>
  <c r="E43" i="6"/>
  <c r="E34"/>
  <c r="E22"/>
  <c r="E36" s="1"/>
  <c r="E45" s="1"/>
  <c r="E11"/>
  <c r="E13" s="1"/>
  <c r="E48" s="1"/>
  <c r="E113" i="5"/>
  <c r="E125" s="1"/>
  <c r="E97"/>
  <c r="E91"/>
  <c r="E84"/>
  <c r="E72"/>
  <c r="E59"/>
  <c r="E52"/>
  <c r="E38"/>
  <c r="E24"/>
  <c r="E13"/>
  <c r="E167" i="4"/>
  <c r="E159"/>
  <c r="E151"/>
  <c r="E141"/>
  <c r="E132"/>
  <c r="E127"/>
  <c r="E122"/>
  <c r="E117"/>
  <c r="E112"/>
  <c r="E107"/>
  <c r="E101"/>
  <c r="E97"/>
  <c r="E92"/>
  <c r="E87"/>
  <c r="E82"/>
  <c r="E76"/>
  <c r="E68"/>
  <c r="E64"/>
  <c r="E58"/>
  <c r="E51"/>
  <c r="E44"/>
  <c r="E39"/>
  <c r="E29"/>
  <c r="E16"/>
  <c r="E39" i="3"/>
  <c r="E41" s="1"/>
  <c r="E43" s="1"/>
  <c r="E47" s="1"/>
  <c r="E124" i="5" s="1"/>
  <c r="E34" i="3"/>
  <c r="E28"/>
  <c r="E15"/>
  <c r="G132" i="4"/>
  <c r="F132"/>
  <c r="D132"/>
  <c r="D84" i="5"/>
  <c r="E25" i="20"/>
  <c r="E19"/>
  <c r="E9"/>
  <c r="E11" s="1"/>
  <c r="E30" s="1"/>
  <c r="F39" i="3"/>
  <c r="D28"/>
  <c r="F113" i="5"/>
  <c r="F125" s="1"/>
  <c r="G113"/>
  <c r="D10" i="27" s="1"/>
  <c r="D113" i="5"/>
  <c r="D125" s="1"/>
  <c r="F91"/>
  <c r="F112" i="4"/>
  <c r="F97"/>
  <c r="F82"/>
  <c r="G34" i="3"/>
  <c r="F34"/>
  <c r="D34"/>
  <c r="G97" i="4"/>
  <c r="G28" i="3"/>
  <c r="G15"/>
  <c r="G58" i="4"/>
  <c r="G82"/>
  <c r="G39"/>
  <c r="G16"/>
  <c r="G51"/>
  <c r="G44"/>
  <c r="G151"/>
  <c r="G87"/>
  <c r="G92"/>
  <c r="G101"/>
  <c r="G107"/>
  <c r="G112"/>
  <c r="G117"/>
  <c r="G122"/>
  <c r="G127"/>
  <c r="G159"/>
  <c r="G167"/>
  <c r="G141"/>
  <c r="G91" i="5"/>
  <c r="G13"/>
  <c r="G24"/>
  <c r="G38"/>
  <c r="G52"/>
  <c r="G59"/>
  <c r="G72"/>
  <c r="G84"/>
  <c r="G43" i="6"/>
  <c r="D11" i="27" s="1"/>
  <c r="G97" i="5"/>
  <c r="F13"/>
  <c r="F24"/>
  <c r="F38"/>
  <c r="F52"/>
  <c r="F59"/>
  <c r="F72"/>
  <c r="F84"/>
  <c r="F97"/>
  <c r="D13"/>
  <c r="D24"/>
  <c r="D38"/>
  <c r="D52"/>
  <c r="D59"/>
  <c r="D72"/>
  <c r="D91"/>
  <c r="D97"/>
  <c r="G15" i="12"/>
  <c r="G17" s="1"/>
  <c r="C14" i="27"/>
  <c r="C27" i="24"/>
  <c r="G76" i="4"/>
  <c r="F167"/>
  <c r="F107"/>
  <c r="D107"/>
  <c r="F32" i="12"/>
  <c r="F25"/>
  <c r="F15"/>
  <c r="F17" s="1"/>
  <c r="F37" s="1"/>
  <c r="G9" i="20"/>
  <c r="G11" s="1"/>
  <c r="G19"/>
  <c r="I19" i="23" s="1"/>
  <c r="G25" i="20"/>
  <c r="G29" i="4"/>
  <c r="G64"/>
  <c r="G68"/>
  <c r="D15" i="3"/>
  <c r="F101" i="4"/>
  <c r="F122"/>
  <c r="F44"/>
  <c r="F16"/>
  <c r="F127"/>
  <c r="F151"/>
  <c r="F159"/>
  <c r="D34" i="6"/>
  <c r="D39" i="4"/>
  <c r="D141"/>
  <c r="F58"/>
  <c r="D58"/>
  <c r="F51"/>
  <c r="D51"/>
  <c r="D44"/>
  <c r="F19" i="20"/>
  <c r="D19"/>
  <c r="C17" i="24"/>
  <c r="F22" i="6"/>
  <c r="F34"/>
  <c r="G22"/>
  <c r="G34"/>
  <c r="D22"/>
  <c r="F39" i="4"/>
  <c r="F64"/>
  <c r="F68"/>
  <c r="F76"/>
  <c r="F87"/>
  <c r="F92"/>
  <c r="F117"/>
  <c r="D16"/>
  <c r="D29"/>
  <c r="D64"/>
  <c r="D68"/>
  <c r="D76"/>
  <c r="D82"/>
  <c r="D87"/>
  <c r="D92"/>
  <c r="D97"/>
  <c r="D101"/>
  <c r="D112"/>
  <c r="D117"/>
  <c r="D122"/>
  <c r="D127"/>
  <c r="D151"/>
  <c r="D159"/>
  <c r="D167"/>
  <c r="D4" i="22"/>
  <c r="D5"/>
  <c r="D6"/>
  <c r="D39" i="3"/>
  <c r="F28"/>
  <c r="G39"/>
  <c r="G41" s="1"/>
  <c r="G43" s="1"/>
  <c r="G47" s="1"/>
  <c r="G32" i="12"/>
  <c r="G11" i="6"/>
  <c r="G13" s="1"/>
  <c r="G48" s="1"/>
  <c r="G25" i="12"/>
  <c r="I16" i="23" s="1"/>
  <c r="G20" i="16"/>
  <c r="G22" s="1"/>
  <c r="G40"/>
  <c r="I17" i="23" s="1"/>
  <c r="G48" i="16"/>
  <c r="C18" i="24"/>
  <c r="C19"/>
  <c r="B1" i="23"/>
  <c r="E1"/>
  <c r="C1" i="20"/>
  <c r="E1"/>
  <c r="D9"/>
  <c r="D11" s="1"/>
  <c r="D30" s="1"/>
  <c r="F9"/>
  <c r="F11" s="1"/>
  <c r="F30" s="1"/>
  <c r="D25"/>
  <c r="F25"/>
  <c r="F27" s="1"/>
  <c r="C1" i="16"/>
  <c r="E1"/>
  <c r="D20"/>
  <c r="D22" s="1"/>
  <c r="D53" s="1"/>
  <c r="F20"/>
  <c r="F22" s="1"/>
  <c r="F53" s="1"/>
  <c r="D40"/>
  <c r="D48"/>
  <c r="F40"/>
  <c r="F48"/>
  <c r="C1" i="12"/>
  <c r="E1"/>
  <c r="D15"/>
  <c r="D17" s="1"/>
  <c r="D37" s="1"/>
  <c r="D25"/>
  <c r="D32"/>
  <c r="C1" i="6"/>
  <c r="E1"/>
  <c r="D11"/>
  <c r="D13" s="1"/>
  <c r="D48" s="1"/>
  <c r="F11"/>
  <c r="F13" s="1"/>
  <c r="F48" s="1"/>
  <c r="D43"/>
  <c r="F43"/>
  <c r="C1" i="5"/>
  <c r="E1"/>
  <c r="C1" i="4"/>
  <c r="E1"/>
  <c r="C1" i="3"/>
  <c r="E1"/>
  <c r="G13" i="23"/>
  <c r="G21" s="1"/>
  <c r="F34" i="12"/>
  <c r="C12" i="27"/>
  <c r="G27" i="20"/>
  <c r="E27" l="1"/>
  <c r="E50" i="16"/>
  <c r="D169" i="4"/>
  <c r="G125" i="5"/>
  <c r="E169" i="4"/>
  <c r="E100" i="5"/>
  <c r="E49" i="3"/>
  <c r="F169" i="4"/>
  <c r="E102" i="5"/>
  <c r="E107" s="1"/>
  <c r="E116" s="1"/>
  <c r="E122" s="1"/>
  <c r="E126" s="1"/>
  <c r="C16" i="24"/>
  <c r="G49" i="3"/>
  <c r="F100" i="5"/>
  <c r="F102" s="1"/>
  <c r="F107" s="1"/>
  <c r="F116" s="1"/>
  <c r="G124"/>
  <c r="B10" i="27"/>
  <c r="G169" i="4"/>
  <c r="E55" i="16"/>
  <c r="B14" i="27"/>
  <c r="E14" s="1"/>
  <c r="G30" i="20"/>
  <c r="G32" s="1"/>
  <c r="C10" i="24" s="1"/>
  <c r="D9" i="22"/>
  <c r="F50" i="16"/>
  <c r="F55" s="1"/>
  <c r="D34" i="12"/>
  <c r="D39" s="1"/>
  <c r="G100" i="5"/>
  <c r="C21" i="24"/>
  <c r="C22" s="1"/>
  <c r="F32" i="20"/>
  <c r="F36" i="6"/>
  <c r="F45" s="1"/>
  <c r="F50" s="1"/>
  <c r="F41" i="3"/>
  <c r="D100" i="5"/>
  <c r="D27" i="20"/>
  <c r="D32" s="1"/>
  <c r="D50" i="16"/>
  <c r="D55" s="1"/>
  <c r="D36" i="6"/>
  <c r="D45" s="1"/>
  <c r="D50" s="1"/>
  <c r="D41" i="3"/>
  <c r="G34" i="12"/>
  <c r="E39"/>
  <c r="B11" i="27"/>
  <c r="E32" i="20"/>
  <c r="E50" i="6"/>
  <c r="F39" i="12"/>
  <c r="D16" i="27"/>
  <c r="B12"/>
  <c r="E12" s="1"/>
  <c r="G37" i="12"/>
  <c r="G50" i="16"/>
  <c r="G36" i="6"/>
  <c r="I15" i="23" s="1"/>
  <c r="C13" i="27"/>
  <c r="B13"/>
  <c r="G53" i="16"/>
  <c r="F43" i="3" l="1"/>
  <c r="F47" s="1"/>
  <c r="F124" i="5" s="1"/>
  <c r="F49" i="3"/>
  <c r="D43"/>
  <c r="D47" s="1"/>
  <c r="D124" i="5" s="1"/>
  <c r="D49" i="3"/>
  <c r="G102" i="5"/>
  <c r="G107" s="1"/>
  <c r="G55" i="16"/>
  <c r="C9" i="24" s="1"/>
  <c r="F122" i="5"/>
  <c r="D102"/>
  <c r="D107" s="1"/>
  <c r="D116" s="1"/>
  <c r="D122" s="1"/>
  <c r="G39" i="12"/>
  <c r="C8" i="24" s="1"/>
  <c r="C11" i="27"/>
  <c r="E11" s="1"/>
  <c r="G45" i="6"/>
  <c r="G50" s="1"/>
  <c r="C7" i="24" s="1"/>
  <c r="E13" i="27"/>
  <c r="B16"/>
  <c r="F126" i="5" l="1"/>
  <c r="D126"/>
  <c r="C28" i="24"/>
  <c r="I13" i="23"/>
  <c r="C10" i="27"/>
  <c r="E10" s="1"/>
  <c r="E16" s="1"/>
  <c r="G116" i="5"/>
  <c r="I21" i="23" l="1"/>
  <c r="C16" i="27"/>
  <c r="G122" i="5"/>
  <c r="G126" s="1"/>
  <c r="C6" i="24" s="1"/>
  <c r="C26" l="1"/>
</calcChain>
</file>

<file path=xl/sharedStrings.xml><?xml version="1.0" encoding="utf-8"?>
<sst xmlns="http://schemas.openxmlformats.org/spreadsheetml/2006/main" count="959" uniqueCount="477">
  <si>
    <t>Delinquent Taxes and Penalties and Interest on Taxes</t>
  </si>
  <si>
    <t>Other Taxes from Local Sources</t>
  </si>
  <si>
    <t>Tuition from Individuals</t>
  </si>
  <si>
    <t>Earnings on Investments</t>
  </si>
  <si>
    <t>State Equalization</t>
  </si>
  <si>
    <t>Exceptional Children's Education Act (ECEA)</t>
  </si>
  <si>
    <t xml:space="preserve"> Gifted and Talented (ECEA)</t>
  </si>
  <si>
    <t xml:space="preserve"> Transportation</t>
  </si>
  <si>
    <t>1900</t>
  </si>
  <si>
    <t>Other Revenue from Local Sources</t>
  </si>
  <si>
    <t>3161</t>
  </si>
  <si>
    <t>0632</t>
  </si>
  <si>
    <t>BEGINNING RETAINED EARNINGS</t>
  </si>
  <si>
    <t>EXPENSES AND OTHER USES</t>
  </si>
  <si>
    <t>0633</t>
  </si>
  <si>
    <t>0600-0699 not 0630-0639</t>
  </si>
  <si>
    <t>0740</t>
  </si>
  <si>
    <t>0869</t>
  </si>
  <si>
    <t>9200</t>
  </si>
  <si>
    <t>0730</t>
  </si>
  <si>
    <t>FUND</t>
  </si>
  <si>
    <t>SUPPORT SERVICES PROGRAM CODES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</si>
  <si>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</si>
  <si>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</si>
  <si>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</si>
  <si>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</si>
  <si>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</si>
  <si>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Ensuing Fiscal Year - Budget</t>
  </si>
  <si>
    <t>Ensuing Fiscal</t>
  </si>
  <si>
    <t>E-MAIL</t>
  </si>
  <si>
    <t>2400 - School Administration</t>
  </si>
  <si>
    <t>TOTAL SCHOOL ADMINISTRATION SUPPORT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</si>
  <si>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</si>
  <si>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</si>
  <si>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</si>
  <si>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</si>
  <si>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</si>
  <si>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</si>
  <si>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3300 - Community Services</t>
  </si>
  <si>
    <t>TOTAL COMMUNITY SERVICES</t>
  </si>
  <si>
    <t>State Matching Child Nutrition</t>
  </si>
  <si>
    <t>0520</t>
  </si>
  <si>
    <t>4020</t>
  </si>
  <si>
    <t>TOTAL REVENUE FROM FEDERAL SOURCES (Sum of lines 59-68)</t>
  </si>
  <si>
    <t>TOTAL REVENUE FROM OTHER SOURCES (Sum of lines 70-73)</t>
  </si>
  <si>
    <t>TOTAL GENERAL FUND REVENUE FOR ALL SOURCES (Sum of lines 35,36,58,69,74)</t>
  </si>
  <si>
    <t>TOTAL GENERAL FUND REVENUE INCLUDING BEGINNING FUND BALANCE (Sum of line 75 plus BFB)</t>
  </si>
  <si>
    <t>Insurance Premiums</t>
  </si>
  <si>
    <t>1.  General Fund</t>
  </si>
  <si>
    <t>Commodity Fees</t>
  </si>
  <si>
    <t>0630-0639 not 0632-0633</t>
  </si>
  <si>
    <t>Commodities</t>
  </si>
  <si>
    <t>Other Supplies</t>
  </si>
  <si>
    <t>0800-0899 not 0869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</si>
  <si>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</si>
  <si>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</si>
  <si>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</si>
  <si>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</si>
  <si>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</si>
  <si>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TOTAL EXPENDITURES AND OTHER USES</t>
  </si>
  <si>
    <t>TOTAL GENERAL FUND EXPENDITURES AND RESERVES</t>
  </si>
  <si>
    <t>APPROPRIATED RESERVES</t>
  </si>
  <si>
    <t>NON-APPROPRIATED RESERVES</t>
  </si>
  <si>
    <t>Object Codes</t>
  </si>
  <si>
    <t>TOTALS</t>
  </si>
  <si>
    <t>Funds 74:  PUPIL ACTIVITY AGENCY FUND</t>
  </si>
  <si>
    <t>BEGINNING ASSETS</t>
  </si>
  <si>
    <t>Not Required</t>
  </si>
  <si>
    <t>3112</t>
  </si>
  <si>
    <t>TABOR  EMERGENCY RESERVES</t>
  </si>
  <si>
    <t>1. General Fund (includes Charter School Fund)</t>
  </si>
  <si>
    <t>CAPITAL RESERVE FUND</t>
  </si>
  <si>
    <t>80.</t>
  </si>
  <si>
    <t>81.</t>
  </si>
  <si>
    <t>2. Capital Reserve Special Revenue Fund</t>
  </si>
  <si>
    <t>12. Food Service Fund</t>
  </si>
  <si>
    <t>8. Bond Redemption Fund</t>
  </si>
  <si>
    <t>Note:  Amounts listed for each fund must not exceed reserves on corresponding fund page.</t>
  </si>
  <si>
    <t>The board of education of each school district shall adopt an appropriation resolution at the</t>
  </si>
  <si>
    <t>Be it resolved by the Board of Education of School District/BOCES</t>
  </si>
  <si>
    <t>time it adopts the budget.  The appropriation resolution shall specify the amount of money</t>
  </si>
  <si>
    <t>appropriated to each fund; except that the operating reserve authorized by section</t>
  </si>
  <si>
    <t>that the amounts shown in the following schedule be appropriated to each fund</t>
  </si>
  <si>
    <t>22-44-106(2) shall not be subject to appropriation for the fiscal year covered by the budget,</t>
  </si>
  <si>
    <t>as specified in the "Adopted Budget" for the ensuing fiscal year beginning</t>
  </si>
  <si>
    <t>and except that the appropriation resolution may, by reference, incorporate the budget as</t>
  </si>
  <si>
    <t>adopted by a board of education for the current fiscal year.</t>
  </si>
  <si>
    <t>The amounts appropriated to a fund shall not exceed the amount thereof as specified in the</t>
  </si>
  <si>
    <t>The next column shows a sample appropriation resolution which may be adopted at the time</t>
  </si>
  <si>
    <t>Trust/Agency Funds:</t>
  </si>
  <si>
    <t>TOTAL APPROPRIATION</t>
  </si>
  <si>
    <t>ERROR REPORT</t>
  </si>
  <si>
    <t>CAPITAL RESERVE SPECIAL REVENUE FUND</t>
  </si>
  <si>
    <t>BOND REDEMPTION FUND</t>
  </si>
  <si>
    <t xml:space="preserve">FOOD SERVICE FUND </t>
  </si>
  <si>
    <t>PUPIL ACTIVITY AGENCY FUNDS</t>
  </si>
  <si>
    <t>If there is a balance other than zero in this section then the fund is out of balance.</t>
  </si>
  <si>
    <t>3905</t>
  </si>
  <si>
    <t>Federal Revenue from CDE (title money)</t>
  </si>
  <si>
    <t>Federal directrly from Federal Government (Reap)</t>
  </si>
  <si>
    <t>5231</t>
  </si>
  <si>
    <t>5251</t>
  </si>
  <si>
    <t>5621</t>
  </si>
  <si>
    <t>Transfer From(+)/To(-)Food ServiceFund(s) (Net to zero across all funds)*</t>
  </si>
  <si>
    <t>Transfer From(+)/To(-)Bond Fund(s) (Net to zero across all funds)*</t>
  </si>
  <si>
    <t>Allocation to Capital Reserve (Funds 21)</t>
  </si>
  <si>
    <t>Transfer From(+)/To(-)general Fund(s) (Net to zero across all funds)*</t>
  </si>
  <si>
    <t>1611</t>
  </si>
  <si>
    <t>Student Lunch Sales</t>
  </si>
  <si>
    <t>1620</t>
  </si>
  <si>
    <t>Other Lunch Sales</t>
  </si>
  <si>
    <t>Transfer From(+)/To(-)general Fund(s) (Net to zero across all funds)</t>
  </si>
  <si>
    <t>4550</t>
  </si>
  <si>
    <t>4553</t>
  </si>
  <si>
    <t>4555</t>
  </si>
  <si>
    <t>commodities</t>
  </si>
  <si>
    <t>Federal Revenue - Breadfasts</t>
  </si>
  <si>
    <t>Federal Revenue - Lunches</t>
  </si>
  <si>
    <t>School Breakfast Program grant</t>
  </si>
  <si>
    <t>0090 - Insurance Withholding</t>
  </si>
  <si>
    <t>Insurance Withholding</t>
  </si>
  <si>
    <t>Total Insurance Withholding</t>
  </si>
  <si>
    <t>2200 - Library</t>
  </si>
  <si>
    <t>4600 - Capital lConstruction grant</t>
  </si>
  <si>
    <t>2200 Counseling &amp; Nurse</t>
  </si>
  <si>
    <r>
      <t>I.</t>
    </r>
    <r>
      <rPr>
        <sz val="10"/>
        <rFont val="Helv"/>
      </rPr>
      <t xml:space="preserve"> Revenues plus Beginning Fund Balance </t>
    </r>
    <r>
      <rPr>
        <b/>
        <sz val="10"/>
        <rFont val="Helv"/>
      </rPr>
      <t>MINUS</t>
    </r>
    <r>
      <rPr>
        <sz val="10"/>
        <rFont val="Helv"/>
      </rPr>
      <t xml:space="preserve"> Expenditures plus Reserves must = zero.</t>
    </r>
  </si>
  <si>
    <t>V. General Fund Non appropriated reserves limitation</t>
  </si>
  <si>
    <t>FOUR DIGIT DISTRICT/BOCES CODE</t>
  </si>
  <si>
    <t>Miscellaneous Worksheets: (USE WHEN RELEVANT)</t>
  </si>
  <si>
    <t>Appropriation Resolution. . . . . . . . . . . . . . . . . . . . . . . . . . . . . . . . . . . . . . . . . . . . . . . . . . . . . . . . . . . . . . . . . . . .</t>
  </si>
  <si>
    <t>**The ALLOCATION FROM GENERAL FUND ON LINE 15 MUST BE INCLUDED IN THE AMOUNT ON LINE 75 GENERAL FUND REVENUES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</si>
  <si>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</si>
  <si>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</si>
  <si>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</si>
  <si>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</si>
  <si>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</si>
  <si>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</si>
  <si>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</si>
  <si>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FOOD SERVICE FUND</t>
  </si>
  <si>
    <t>TOTAL REVENUE (Sum of lines 1-16)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</si>
  <si>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</si>
  <si>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</si>
  <si>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</si>
  <si>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 xml:space="preserve">Other Revenue  </t>
  </si>
  <si>
    <t>TOTAL EXPENSES AND OTHER USES (Sum of lines 13-25)</t>
  </si>
  <si>
    <t>7. Bond Redemption Fund</t>
  </si>
  <si>
    <t>11. Food Service Fund</t>
  </si>
  <si>
    <t>15. Pupil Activity Agency Fund</t>
  </si>
  <si>
    <t>INSTRUCTIONAL PROGRAMS - 0010 THROUGH 2099</t>
  </si>
  <si>
    <t>TOTAL REVENUE (Sum of lines 1-5)</t>
  </si>
  <si>
    <t>TOTAL REVENUE INCLUDING BEGINNING ASSETS (Sum of line 6 and BFB)</t>
  </si>
  <si>
    <t>TOTAL EXPENDITURES AND OTHER USES(Sum of lines 16 &amp; 26)</t>
  </si>
  <si>
    <t>PUPIL ACTIVITY AGENCY FUND</t>
  </si>
  <si>
    <t>INCOME AND OTHER SOURCES</t>
  </si>
  <si>
    <t>TOTAL INCOME (Sum of lines 1-11)</t>
  </si>
  <si>
    <t>TOTAL INCOME INCLUDING BEGINNING RETAINED EARNINGS (Sum of line 12 and BRE)</t>
  </si>
  <si>
    <t>1900-2099 - Cocurricular Activities - Non-Athletic</t>
  </si>
  <si>
    <t>Allocation From General Fund**</t>
  </si>
  <si>
    <t>19XX</t>
  </si>
  <si>
    <t>1.</t>
  </si>
  <si>
    <t>2.</t>
  </si>
  <si>
    <t>3.</t>
  </si>
  <si>
    <t>4.</t>
  </si>
  <si>
    <t>5.</t>
  </si>
  <si>
    <t>6.</t>
  </si>
  <si>
    <t>7.</t>
  </si>
  <si>
    <t>8.</t>
  </si>
  <si>
    <t>Delinquent Taxes and Penalties</t>
  </si>
  <si>
    <t>9.</t>
  </si>
  <si>
    <t>12.</t>
  </si>
  <si>
    <t>13.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</si>
  <si>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</si>
  <si>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</si>
  <si>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</si>
  <si>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</si>
  <si>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</si>
  <si>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</si>
  <si>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</si>
  <si>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</si>
  <si>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</si>
  <si>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</si>
  <si>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</si>
  <si>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</si>
  <si>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</si>
  <si>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</si>
  <si>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</si>
  <si>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</si>
  <si>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</si>
  <si>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</si>
  <si>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</si>
  <si>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</si>
  <si>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</si>
  <si>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</si>
  <si>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</si>
  <si>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</si>
  <si>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39.</t>
  </si>
  <si>
    <t>40.</t>
  </si>
  <si>
    <t>41.</t>
  </si>
  <si>
    <t>42.</t>
  </si>
  <si>
    <t>44.</t>
  </si>
  <si>
    <t>46.</t>
  </si>
  <si>
    <t>47.</t>
  </si>
  <si>
    <t>51.</t>
  </si>
  <si>
    <t>54.</t>
  </si>
  <si>
    <t>55.</t>
  </si>
  <si>
    <t>58.</t>
  </si>
  <si>
    <t>61.</t>
  </si>
  <si>
    <t>69.</t>
  </si>
  <si>
    <t>70.</t>
  </si>
  <si>
    <t>71.</t>
  </si>
  <si>
    <t>74.</t>
  </si>
  <si>
    <t>75.</t>
  </si>
  <si>
    <t>76.</t>
  </si>
  <si>
    <t>77.</t>
  </si>
  <si>
    <t>Earnings of Investments</t>
  </si>
  <si>
    <t>TOTAL REVENUE (Sum of lines 1 - 13)</t>
  </si>
  <si>
    <t>TOTAL REVENUE INCLUDING BEGINNING FUND BALANCE (Sum of line 14 and BFB)</t>
  </si>
  <si>
    <t>Principal</t>
  </si>
  <si>
    <t>Adjustments to Categorical Revenue due to CDE audit findings - positive or negative</t>
  </si>
  <si>
    <t>TOTAL INSTRUCTIONAL EXPENDITURES</t>
  </si>
  <si>
    <t>TOTAL SUPPORT SERVICES EXPENDITURES</t>
  </si>
  <si>
    <t>(Must not exceed 15% of Total Expenditures and Reserves)</t>
  </si>
  <si>
    <t>Non-appropriated Operating Reserves</t>
  </si>
  <si>
    <t>TOTAL EXPENDITURES AND OTHER USES (Sum of lines 16 - 18)</t>
  </si>
  <si>
    <t>Other Objects and Uses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</si>
  <si>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</si>
  <si>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Operating Reserve</t>
  </si>
  <si>
    <t>TABOR Emergency Reserve</t>
  </si>
  <si>
    <t>Reserve for Multi-Year Obligations</t>
  </si>
  <si>
    <t>Reserve for Encumbrances</t>
  </si>
  <si>
    <t>Other Reserves</t>
  </si>
  <si>
    <t>9100</t>
  </si>
  <si>
    <t>9310</t>
  </si>
  <si>
    <t>9320</t>
  </si>
  <si>
    <t>9400</t>
  </si>
  <si>
    <t>9900</t>
  </si>
  <si>
    <t>Food</t>
  </si>
  <si>
    <t>Other Expenditures</t>
  </si>
  <si>
    <t>OPTIONAL REPORT OF ADOPTED BUDGET - FORM CDE-18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</si>
  <si>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</si>
  <si>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</si>
  <si>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</si>
  <si>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</si>
  <si>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</si>
  <si>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</si>
  <si>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</si>
  <si>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</si>
  <si>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</si>
  <si>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COLORADO SCHOOL DISTRICT/BOCES</t>
  </si>
  <si>
    <t xml:space="preserve">FOR  SCHOOL DISTRICT (NAME)    </t>
  </si>
  <si>
    <t xml:space="preserve">HEADQUARTERED IN (COUNTY)  </t>
  </si>
  <si>
    <t xml:space="preserve">OR BOCES  </t>
  </si>
  <si>
    <t>CONTENTS</t>
  </si>
  <si>
    <t>Fund Type &amp;</t>
  </si>
  <si>
    <t>Fund Number</t>
  </si>
  <si>
    <t>10               General Fund Revenue . . . . . . . . . . . . . . . . . . . . . . . . . . . . . . . . . . . . . . . . . . . . . . . . . . . . . . . . . . . . . . . . . . . . . . . .</t>
  </si>
  <si>
    <t>10               General Fund Expenditures . . . . . . . . . . . . . . . . . . . . . . . . . . . . . . . . . . . . . . . . . . . . . . . . . . . . . . . . . . . . . . . . . .</t>
  </si>
  <si>
    <t>Special Revenue Funds:</t>
  </si>
  <si>
    <t>adopted budget.  22-44-107(2).</t>
  </si>
  <si>
    <t xml:space="preserve">74              Pupil Activity Agency Fund . . . . . . . . . . . . . . . . . . . . . . . . . . . . . . . . . . . . . . . . . . . . . . . . . . . . . </t>
  </si>
  <si>
    <t>TOTAL REVENUE INCLUDING BEGINNING FUND BALANCE (Sum of line 17 and BFB)</t>
  </si>
  <si>
    <t>Total Instructional Program Expenditures (Sum of lines 18-24)</t>
  </si>
  <si>
    <t>Total Support Program Expenditures (Sum of lines 26-33)</t>
  </si>
  <si>
    <t>TOTAL EXPENDITURES AND OTHER USES (Sum of lines 25,34,37)</t>
  </si>
  <si>
    <t>TOTAL APPROPRIATED RESERVES (Sum of lines 39-43)</t>
  </si>
  <si>
    <t>Debt Service Fund:</t>
  </si>
  <si>
    <t>31               Bond Redemption Fund . . . . . . . . . . . . . . . . . . . . . . . . . . . . . . . . . . . . . . . . . . . . . . . . . . . . . . . . . . . . . . . . . . . . .</t>
  </si>
  <si>
    <t xml:space="preserve">TABOR Emergency Reserves . . . . . . . . . . . . . . . . . . . . . . . . . . . . . . . . . . . . . . . . . . . . . . . . . . . . . . . . . . . . . . . </t>
  </si>
  <si>
    <t>Summary Information:</t>
  </si>
  <si>
    <t>Enterprise Funds:</t>
  </si>
  <si>
    <t>Budget Summary Worksheet (District Use Only) . . . . . . . . . . . . . . . . . . . . . . . . . . . . . . . . . . . . . . . . . . . . . . . . .</t>
  </si>
  <si>
    <t>NAME AND TITLE OF PERSON(S) TO CONTACT IN THE EVENT THERE ARE QUESTIONS REGARDING THIS REPORT:</t>
  </si>
  <si>
    <t>NAME</t>
  </si>
  <si>
    <t>TITLE</t>
  </si>
  <si>
    <t>PHONE</t>
  </si>
  <si>
    <t>FAX</t>
  </si>
  <si>
    <t>District Code</t>
  </si>
  <si>
    <t>Fund 10:  GENERAL FUND REVENUE</t>
  </si>
  <si>
    <t>* Round to Nearest Dollar *</t>
  </si>
  <si>
    <t>BEGINNING FUND BALANCE</t>
  </si>
  <si>
    <t>Source</t>
  </si>
  <si>
    <t>Codes</t>
  </si>
  <si>
    <t>REVENUE FROM LOCAL SOURCES</t>
  </si>
  <si>
    <t>1110</t>
  </si>
  <si>
    <t>1120</t>
  </si>
  <si>
    <t>1140</t>
  </si>
  <si>
    <t>1310</t>
  </si>
  <si>
    <t>1500</t>
  </si>
  <si>
    <t>IV. Do the transfers in/out net to zero across all funds?</t>
  </si>
  <si>
    <t xml:space="preserve">If these sums do not net to zero then the transfers do not balance.  </t>
  </si>
  <si>
    <t>REVENUE FROM STATE SOURCES</t>
  </si>
  <si>
    <t>3110</t>
  </si>
  <si>
    <t>3130</t>
  </si>
  <si>
    <t>3150</t>
  </si>
  <si>
    <t>3160</t>
  </si>
  <si>
    <t>REVENUE FROM FEDERAL SOURCES</t>
  </si>
  <si>
    <t>REVENUE FROM OTHER SOURCES</t>
  </si>
  <si>
    <t>52XX</t>
  </si>
  <si>
    <t>School District</t>
  </si>
  <si>
    <t>Fund 10:  GENERAL FUND EXPENDITURES</t>
  </si>
  <si>
    <t>Program</t>
  </si>
  <si>
    <t>3210-3280</t>
  </si>
  <si>
    <t>Prior Year Actual - Audited</t>
  </si>
  <si>
    <t>Current Fiscal Year - Budgeted</t>
  </si>
  <si>
    <t>Current Fiscal Year - Projected</t>
  </si>
  <si>
    <t>INSTRUCTION PROGRAM CODES</t>
  </si>
  <si>
    <t>Salaries</t>
  </si>
  <si>
    <t>Current Fiscal Year</t>
  </si>
  <si>
    <t>- Budgeted</t>
  </si>
  <si>
    <t>- Projected</t>
  </si>
  <si>
    <t>Year - Budget</t>
  </si>
  <si>
    <t>Employee Benefits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</si>
  <si>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</si>
  <si>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</si>
  <si>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</si>
  <si>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</si>
  <si>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</si>
  <si>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</si>
  <si>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</si>
  <si>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0514</t>
  </si>
  <si>
    <t>Student Transportation Purchased from Parents</t>
  </si>
  <si>
    <t>0561</t>
  </si>
  <si>
    <t>0564</t>
  </si>
  <si>
    <t>0580</t>
  </si>
  <si>
    <t>Tuition Paid Within the BOCES or AU</t>
  </si>
  <si>
    <t>Tuition To Private Sources</t>
  </si>
  <si>
    <t>18. TOTAL (Sum of lines 1-15)</t>
  </si>
  <si>
    <t>16. Pupil Activity Agency Funds</t>
  </si>
  <si>
    <t>Travel, Registration, and Entrance</t>
  </si>
  <si>
    <t>0591</t>
  </si>
  <si>
    <t>0640</t>
  </si>
  <si>
    <t>Services Purchased Within the BOCES or AU</t>
  </si>
  <si>
    <t>Supplies</t>
  </si>
  <si>
    <t>Books and Periodicals</t>
  </si>
  <si>
    <t>Property</t>
  </si>
  <si>
    <t>Land and Improvements</t>
  </si>
  <si>
    <t>Buildings</t>
  </si>
  <si>
    <t>Equipment</t>
  </si>
  <si>
    <t>Depreciation</t>
  </si>
  <si>
    <t>Other Objects</t>
  </si>
  <si>
    <t>Indirect Costs</t>
  </si>
  <si>
    <t>TOTAL GENERAL HIGH SCHOOL EDUCATION</t>
  </si>
  <si>
    <t>Prior Year Actual</t>
  </si>
  <si>
    <t>- Audited</t>
  </si>
  <si>
    <t>0040 - General Pre-School Education</t>
  </si>
  <si>
    <t>0010 - General Elementary Education</t>
  </si>
  <si>
    <t>0030 - General High School Education</t>
  </si>
  <si>
    <t>0700-0739</t>
  </si>
  <si>
    <t>Property/Equipment</t>
  </si>
  <si>
    <t>Other Revenue (includes increases in assets)</t>
  </si>
  <si>
    <t>TOTAL GENERAL PRE-SCHOOL EDUCATION</t>
  </si>
  <si>
    <t>TOTAL GIFTED &amp; TALENTED EDUCATION</t>
  </si>
  <si>
    <t>TOTAL OTHER GENERAL EDUCATION</t>
  </si>
  <si>
    <t>0200 - Art</t>
  </si>
  <si>
    <t>TOTAL ART EDUCATION</t>
  </si>
  <si>
    <t>0300 - Business</t>
  </si>
  <si>
    <t>TOTAL BUSINESS EDUCATION</t>
  </si>
  <si>
    <t>0500 - English Language Arts</t>
  </si>
  <si>
    <t>TOTAL ENGLISH LANGUAGE ARTS</t>
  </si>
  <si>
    <t>0600 - Foreign Languages</t>
  </si>
  <si>
    <t>TOTAL FOREIGN LANGUAGES</t>
  </si>
  <si>
    <t>0800 - Physical Curriculum</t>
  </si>
  <si>
    <t>TOTAL PHYSICAL CURRICULUM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</si>
  <si>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</si>
  <si>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</si>
  <si>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</si>
  <si>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</si>
  <si>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</si>
  <si>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</si>
  <si>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</si>
  <si>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</si>
  <si>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</si>
  <si>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1500 - Social Science</t>
  </si>
  <si>
    <t>TOTAL SOCIAL SCIENCES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</si>
  <si>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</si>
  <si>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</si>
  <si>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</si>
  <si>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</si>
  <si>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</si>
  <si>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OTHER USES</t>
  </si>
  <si>
    <t>RESERVES</t>
  </si>
  <si>
    <t>Codes:</t>
  </si>
  <si>
    <t>REVENUE AND OTHER SOURCES</t>
  </si>
  <si>
    <t>5600</t>
  </si>
  <si>
    <t>Object</t>
  </si>
  <si>
    <t>EXPENDITURES AND OTHER USES</t>
  </si>
  <si>
    <t>0710</t>
  </si>
  <si>
    <t>0732</t>
  </si>
  <si>
    <t>Other Local Sources</t>
  </si>
  <si>
    <t>Equipment (including unlicensed vehicles)</t>
  </si>
  <si>
    <t>Licensed Vehicles (e.g., buses and vans)</t>
  </si>
  <si>
    <t>0720-0722</t>
  </si>
  <si>
    <t>SUPPORT PROGRAMS - 2100 THROUGH 4000</t>
  </si>
  <si>
    <t>Purchased Property Services (Includes amounts paid for minor renovating and remodeling facilities)</t>
  </si>
  <si>
    <t>Interest</t>
  </si>
  <si>
    <t>OTHER USES - DEBT SERVICE PROGRAM 5100</t>
  </si>
  <si>
    <t>(1)</t>
  </si>
  <si>
    <t>(2)</t>
  </si>
  <si>
    <t>GENERAL FUND</t>
  </si>
  <si>
    <t>0100-0199</t>
  </si>
  <si>
    <t>0200-0299</t>
  </si>
  <si>
    <t>0300-0399</t>
  </si>
  <si>
    <t>0400-0499</t>
  </si>
  <si>
    <t>0500-0599</t>
  </si>
  <si>
    <t>0600-0699</t>
  </si>
  <si>
    <t>Fund 31:  BOND REDEMPTION FUND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</si>
  <si>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</si>
  <si>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</si>
  <si>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</si>
  <si>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37.</t>
  </si>
  <si>
    <t>38.</t>
  </si>
  <si>
    <t>TOTAL REVENUE FROM LOCAL SOURCES (Sum of lines 1-34)</t>
  </si>
  <si>
    <t>TOTAL NET REVENUE FROM STATE SOURCES (Sum of lines 37-57)</t>
  </si>
  <si>
    <t>TOTAL INSTRUCTIONAL AND SUPPORT SERVICES EXPENDITURES</t>
  </si>
  <si>
    <t>1190</t>
  </si>
  <si>
    <t>Current Property Taxes</t>
  </si>
  <si>
    <t>Specific Ownership Taxes</t>
  </si>
  <si>
    <t>0010 - Title 1</t>
  </si>
  <si>
    <t>TOTAL TITLE 1</t>
  </si>
  <si>
    <t>0010 - Teacher Assistant</t>
  </si>
  <si>
    <t>0010 - Reading First</t>
  </si>
  <si>
    <t>TOTAL TEACHER ASSISTANT</t>
  </si>
  <si>
    <t>TOTAL READING FIRST</t>
  </si>
  <si>
    <t>0010 - Technical/Computer Technology</t>
  </si>
  <si>
    <t>Salaries (substitutes)</t>
  </si>
  <si>
    <t>2500 - Business</t>
  </si>
  <si>
    <t>Travel &amp; Registration</t>
  </si>
  <si>
    <t>__Cotopaxi School________ in _______Fremont_______ County</t>
  </si>
  <si>
    <t>Fremont School District RE-3</t>
  </si>
  <si>
    <t>Fremont</t>
  </si>
  <si>
    <t>Cathy Emig</t>
  </si>
  <si>
    <t>719-942-4131</t>
  </si>
  <si>
    <t>719-942-4134</t>
  </si>
  <si>
    <t>cemig@cotopaxire3.org</t>
  </si>
  <si>
    <t>Error Report . . . . . . . . . . . . . . . . . . . . . . . . . . . . . . . . . . . . . . . . . . . . . . . . . . . . . . . . . . . . . . . . . . . . . . .</t>
  </si>
  <si>
    <t>Expenses</t>
  </si>
  <si>
    <t>Energy Payment</t>
  </si>
  <si>
    <t>Suntrust Payment</t>
  </si>
  <si>
    <t>TOTAL GENERAL ELEMENTARY EDUCATION</t>
  </si>
  <si>
    <t>5111</t>
  </si>
  <si>
    <t>Proceeds of Debt</t>
  </si>
  <si>
    <t>Audit</t>
  </si>
  <si>
    <t>Repair &amp; Maintenance</t>
  </si>
  <si>
    <t>TOTAL  RESERVES (Sum of 31 - 35)</t>
  </si>
  <si>
    <t>TOTAL RESERVES (Sum of lines 27-31)</t>
  </si>
  <si>
    <t>TOTAL RESERVES</t>
  </si>
  <si>
    <t>non appropriated</t>
  </si>
  <si>
    <t>Financial Crisis Restricted Reserve</t>
  </si>
  <si>
    <t>Appropriated Reserves</t>
  </si>
  <si>
    <t>District Emergency Reserve</t>
  </si>
  <si>
    <t>TOTAL CAPITAL RESERVE FUND EXPENDITURES AND RESERVES (Sum of lines 38 &amp; 44)</t>
  </si>
  <si>
    <t>TOTAL BOND REDEMPTION FUND EXPENDITURES AND RESERVES (Sum of lines 18 &amp; 24)</t>
  </si>
  <si>
    <t>TOTAL FOOD SERVICE FUND EXPENSES AND RESERVES Sum of lines 26 &amp; 32)</t>
  </si>
  <si>
    <t>TOTAL PUPIL ACTIVITY AGENCY FUND EXPENDITURES AND RESERVES (Sum of lines 27 &amp; 33)</t>
  </si>
  <si>
    <t>Grants</t>
  </si>
  <si>
    <t>4xxx</t>
  </si>
  <si>
    <t>59a</t>
  </si>
  <si>
    <t>59b</t>
  </si>
  <si>
    <t>Other Federal Revenue</t>
  </si>
  <si>
    <t>0090 - Other General Education</t>
  </si>
  <si>
    <t>Other Restricted</t>
  </si>
  <si>
    <t>RTTT</t>
  </si>
  <si>
    <t>1580 - Psycology</t>
  </si>
  <si>
    <t>TOTAL PSYCOLOGY</t>
  </si>
  <si>
    <t>EXPENDITURES</t>
  </si>
  <si>
    <t>FISCAL YEAR 2014-2015</t>
  </si>
  <si>
    <t>Business Manager</t>
  </si>
  <si>
    <t>3164</t>
  </si>
  <si>
    <t>NET REVENUE (Line 75 minus line 80)</t>
  </si>
  <si>
    <t xml:space="preserve">TOTAL ALLOCATIONS </t>
  </si>
  <si>
    <t>Total Ending Fund Balance</t>
  </si>
  <si>
    <t>Fund 43:  CAPITAL RESERVE SPECIAL REVENUE FUND</t>
  </si>
  <si>
    <t xml:space="preserve">43               Capital Reserve Special Revenue Fund . . . . . . . . . . . . . . . . . . . . . . . . . . . . . . . . . . . . . . . . . . . . . . . . . . . . . . . .  </t>
  </si>
  <si>
    <r>
      <t>July 1, 20</t>
    </r>
    <r>
      <rPr>
        <sz val="8"/>
        <color indexed="12"/>
        <rFont val="Helv"/>
      </rPr>
      <t xml:space="preserve">14 </t>
    </r>
    <r>
      <rPr>
        <sz val="8"/>
        <rFont val="Helv"/>
      </rPr>
      <t>and ending June 30, 20</t>
    </r>
    <r>
      <rPr>
        <sz val="8"/>
        <color indexed="12"/>
        <rFont val="Helv"/>
      </rPr>
      <t>15.</t>
    </r>
  </si>
  <si>
    <t>ESTIMATED FUNDED PUPIL COUNT FOR USE IN BUDGET YEAR 2014/2015</t>
  </si>
  <si>
    <t>Fund 21:  FOOD SERVICE FUND</t>
  </si>
  <si>
    <t>21              Food Service Fund . . . . . . . . . . . . . . . . . . . . . . . . . . . . . . . . . . . . . . . . . . . . . . . . . . . . . . . . . . . . . . . . . . . . . . . . .</t>
  </si>
</sst>
</file>

<file path=xl/styles.xml><?xml version="1.0" encoding="utf-8"?>
<styleSheet xmlns="http://schemas.openxmlformats.org/spreadsheetml/2006/main">
  <fonts count="24">
    <font>
      <sz val="8"/>
      <name val="Helv"/>
    </font>
    <font>
      <sz val="8"/>
      <color indexed="12"/>
      <name val="Helv"/>
    </font>
    <font>
      <b/>
      <i/>
      <sz val="12"/>
      <name val="Helv"/>
    </font>
    <font>
      <b/>
      <sz val="10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sz val="8"/>
      <name val="Helv"/>
    </font>
    <font>
      <sz val="8"/>
      <color indexed="8"/>
      <name val="Helv"/>
    </font>
    <font>
      <i/>
      <sz val="10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/>
      <bottom/>
      <diagonal/>
    </border>
  </borders>
  <cellStyleXfs count="2">
    <xf numFmtId="37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6">
    <xf numFmtId="37" fontId="0" fillId="0" borderId="0" xfId="0"/>
    <xf numFmtId="37" fontId="0" fillId="0" borderId="0" xfId="0" applyAlignment="1" applyProtection="1">
      <alignment horizontal="left"/>
    </xf>
    <xf numFmtId="37" fontId="1" fillId="0" borderId="0" xfId="0" applyFont="1" applyAlignment="1" applyProtection="1">
      <alignment horizontal="left"/>
      <protection locked="0"/>
    </xf>
    <xf numFmtId="37" fontId="1" fillId="0" borderId="0" xfId="0" applyFont="1" applyProtection="1">
      <protection locked="0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1" fillId="0" borderId="0" xfId="0" applyNumberFormat="1" applyFont="1" applyProtection="1">
      <protection locked="0"/>
    </xf>
    <xf numFmtId="37" fontId="0" fillId="0" borderId="0" xfId="0" applyAlignment="1">
      <alignment horizontal="left"/>
    </xf>
    <xf numFmtId="37" fontId="0" fillId="0" borderId="1" xfId="0" applyBorder="1" applyAlignment="1" applyProtection="1">
      <alignment horizontal="center"/>
    </xf>
    <xf numFmtId="37" fontId="0" fillId="0" borderId="0" xfId="0" applyAlignment="1">
      <alignment horizontal="right"/>
    </xf>
    <xf numFmtId="37" fontId="0" fillId="0" borderId="0" xfId="0" applyNumberFormat="1" applyBorder="1" applyProtection="1"/>
    <xf numFmtId="37" fontId="1" fillId="0" borderId="0" xfId="0" applyNumberFormat="1" applyFont="1" applyBorder="1" applyProtection="1">
      <protection locked="0"/>
    </xf>
    <xf numFmtId="37" fontId="5" fillId="0" borderId="0" xfId="0" applyFont="1" applyAlignment="1" applyProtection="1">
      <alignment horizontal="left"/>
    </xf>
    <xf numFmtId="37" fontId="2" fillId="0" borderId="0" xfId="0" applyFont="1"/>
    <xf numFmtId="37" fontId="0" fillId="0" borderId="0" xfId="0" applyAlignment="1"/>
    <xf numFmtId="37" fontId="4" fillId="0" borderId="0" xfId="0" applyFont="1"/>
    <xf numFmtId="37" fontId="5" fillId="0" borderId="0" xfId="0" applyFont="1"/>
    <xf numFmtId="37" fontId="0" fillId="0" borderId="2" xfId="0" applyBorder="1"/>
    <xf numFmtId="37" fontId="0" fillId="0" borderId="3" xfId="0" applyBorder="1"/>
    <xf numFmtId="37" fontId="4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left"/>
    </xf>
    <xf numFmtId="37" fontId="7" fillId="0" borderId="0" xfId="0" applyFont="1" applyAlignment="1" applyProtection="1">
      <alignment horizontal="left"/>
    </xf>
    <xf numFmtId="37" fontId="5" fillId="0" borderId="0" xfId="0" applyFont="1" applyAlignment="1" applyProtection="1">
      <alignment horizontal="right"/>
    </xf>
    <xf numFmtId="37" fontId="1" fillId="0" borderId="4" xfId="0" applyNumberFormat="1" applyFont="1" applyBorder="1" applyProtection="1">
      <protection locked="0"/>
    </xf>
    <xf numFmtId="37" fontId="8" fillId="0" borderId="0" xfId="0" applyFont="1" applyAlignment="1" applyProtection="1">
      <alignment horizontal="left"/>
    </xf>
    <xf numFmtId="37" fontId="1" fillId="0" borderId="5" xfId="0" applyNumberFormat="1" applyFont="1" applyBorder="1" applyProtection="1">
      <protection locked="0"/>
    </xf>
    <xf numFmtId="37" fontId="0" fillId="0" borderId="6" xfId="0" applyNumberFormat="1" applyBorder="1" applyProtection="1"/>
    <xf numFmtId="37" fontId="0" fillId="0" borderId="4" xfId="0" applyNumberFormat="1" applyBorder="1" applyProtection="1"/>
    <xf numFmtId="37" fontId="0" fillId="0" borderId="5" xfId="0" applyNumberFormat="1" applyBorder="1" applyProtection="1"/>
    <xf numFmtId="37" fontId="4" fillId="0" borderId="0" xfId="0" applyFont="1" applyAlignment="1" applyProtection="1">
      <alignment horizontal="right"/>
    </xf>
    <xf numFmtId="37" fontId="0" fillId="0" borderId="7" xfId="0" applyBorder="1" applyAlignment="1" applyProtection="1">
      <alignment horizontal="left"/>
    </xf>
    <xf numFmtId="37" fontId="0" fillId="0" borderId="5" xfId="0" applyBorder="1" applyAlignment="1" applyProtection="1">
      <alignment horizontal="left"/>
    </xf>
    <xf numFmtId="37" fontId="0" fillId="0" borderId="7" xfId="0" applyBorder="1" applyAlignment="1" applyProtection="1">
      <alignment horizontal="center"/>
    </xf>
    <xf numFmtId="37" fontId="0" fillId="0" borderId="2" xfId="0" applyBorder="1" applyAlignment="1" applyProtection="1">
      <alignment horizontal="center"/>
    </xf>
    <xf numFmtId="37" fontId="3" fillId="0" borderId="0" xfId="0" quotePrefix="1" applyFont="1" applyAlignment="1" applyProtection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 applyProtection="1">
      <alignment horizontal="left"/>
    </xf>
    <xf numFmtId="37" fontId="0" fillId="0" borderId="8" xfId="0" applyBorder="1"/>
    <xf numFmtId="37" fontId="4" fillId="0" borderId="0" xfId="0" quotePrefix="1" applyFont="1" applyAlignment="1" applyProtection="1">
      <alignment horizontal="left"/>
    </xf>
    <xf numFmtId="37" fontId="9" fillId="0" borderId="0" xfId="0" applyFont="1" applyAlignment="1" applyProtection="1">
      <alignment horizontal="left"/>
    </xf>
    <xf numFmtId="37" fontId="3" fillId="0" borderId="0" xfId="0" quotePrefix="1" applyFont="1" applyAlignment="1">
      <alignment horizontal="left"/>
    </xf>
    <xf numFmtId="37" fontId="3" fillId="0" borderId="0" xfId="0" applyFont="1" applyAlignment="1">
      <alignment horizontal="left"/>
    </xf>
    <xf numFmtId="37" fontId="9" fillId="0" borderId="0" xfId="0" applyFont="1" applyAlignment="1">
      <alignment horizontal="right"/>
    </xf>
    <xf numFmtId="37" fontId="4" fillId="0" borderId="8" xfId="0" applyFont="1" applyBorder="1"/>
    <xf numFmtId="37" fontId="0" fillId="0" borderId="0" xfId="0" applyBorder="1"/>
    <xf numFmtId="37" fontId="11" fillId="0" borderId="0" xfId="0" quotePrefix="1" applyFont="1" applyAlignment="1" applyProtection="1">
      <alignment horizontal="left"/>
    </xf>
    <xf numFmtId="37" fontId="7" fillId="0" borderId="0" xfId="0" applyFont="1" applyProtection="1"/>
    <xf numFmtId="37" fontId="1" fillId="0" borderId="8" xfId="0" applyFont="1" applyBorder="1"/>
    <xf numFmtId="37" fontId="10" fillId="0" borderId="5" xfId="0" applyNumberFormat="1" applyFont="1" applyBorder="1" applyProtection="1">
      <protection locked="0"/>
    </xf>
    <xf numFmtId="37" fontId="10" fillId="0" borderId="0" xfId="0" applyNumberFormat="1" applyFont="1" applyProtection="1"/>
    <xf numFmtId="37" fontId="10" fillId="0" borderId="0" xfId="0" applyFont="1"/>
    <xf numFmtId="37" fontId="0" fillId="0" borderId="8" xfId="0" applyBorder="1" applyProtection="1"/>
    <xf numFmtId="37" fontId="4" fillId="0" borderId="0" xfId="0" applyFont="1" applyBorder="1"/>
    <xf numFmtId="49" fontId="5" fillId="0" borderId="0" xfId="0" applyNumberFormat="1" applyFont="1" applyAlignment="1" applyProtection="1">
      <alignment horizontal="left"/>
    </xf>
    <xf numFmtId="49" fontId="0" fillId="0" borderId="0" xfId="0" applyNumberFormat="1"/>
    <xf numFmtId="49" fontId="4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37" fontId="9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left"/>
    </xf>
    <xf numFmtId="37" fontId="13" fillId="0" borderId="8" xfId="0" applyFont="1" applyBorder="1" applyAlignment="1">
      <alignment horizontal="center"/>
    </xf>
    <xf numFmtId="37" fontId="14" fillId="0" borderId="8" xfId="0" applyFont="1" applyBorder="1"/>
    <xf numFmtId="37" fontId="1" fillId="0" borderId="9" xfId="0" applyNumberFormat="1" applyFont="1" applyBorder="1" applyProtection="1"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quotePrefix="1" applyNumberFormat="1" applyFont="1" applyBorder="1" applyAlignment="1" applyProtection="1">
      <alignment horizontal="center"/>
      <protection locked="0"/>
    </xf>
    <xf numFmtId="37" fontId="1" fillId="0" borderId="8" xfId="0" applyNumberFormat="1" applyFont="1" applyBorder="1" applyProtection="1">
      <protection locked="0"/>
    </xf>
    <xf numFmtId="37" fontId="4" fillId="0" borderId="0" xfId="0" applyFont="1" applyAlignment="1"/>
    <xf numFmtId="1" fontId="4" fillId="0" borderId="0" xfId="0" applyNumberFormat="1" applyFont="1" applyAlignment="1">
      <alignment horizontal="left"/>
    </xf>
    <xf numFmtId="37" fontId="1" fillId="0" borderId="10" xfId="0" applyNumberFormat="1" applyFont="1" applyBorder="1" applyProtection="1">
      <protection locked="0"/>
    </xf>
    <xf numFmtId="37" fontId="9" fillId="0" borderId="6" xfId="0" applyNumberFormat="1" applyFont="1" applyBorder="1" applyProtection="1">
      <protection locked="0"/>
    </xf>
    <xf numFmtId="37" fontId="9" fillId="0" borderId="0" xfId="0" quotePrefix="1" applyFont="1" applyAlignment="1" applyProtection="1">
      <alignment horizontal="left"/>
    </xf>
    <xf numFmtId="1" fontId="9" fillId="0" borderId="0" xfId="0" quotePrefix="1" applyNumberFormat="1" applyFont="1" applyAlignment="1">
      <alignment horizontal="left"/>
    </xf>
    <xf numFmtId="37" fontId="6" fillId="0" borderId="0" xfId="0" applyFont="1"/>
    <xf numFmtId="37" fontId="9" fillId="0" borderId="11" xfId="0" applyNumberFormat="1" applyFont="1" applyBorder="1" applyProtection="1">
      <protection locked="0"/>
    </xf>
    <xf numFmtId="37" fontId="9" fillId="0" borderId="0" xfId="0" applyFont="1"/>
    <xf numFmtId="37" fontId="9" fillId="0" borderId="0" xfId="0" applyNumberFormat="1" applyFont="1" applyProtection="1"/>
    <xf numFmtId="37" fontId="9" fillId="0" borderId="0" xfId="0" quotePrefix="1" applyFont="1"/>
    <xf numFmtId="49" fontId="9" fillId="0" borderId="0" xfId="0" applyNumberFormat="1" applyFont="1" applyAlignment="1" applyProtection="1">
      <alignment horizontal="left"/>
    </xf>
    <xf numFmtId="37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37" fontId="9" fillId="0" borderId="0" xfId="0" applyFont="1" applyAlignment="1">
      <alignment horizontal="center" wrapText="1"/>
    </xf>
    <xf numFmtId="37" fontId="9" fillId="0" borderId="0" xfId="0" applyFont="1" applyProtection="1"/>
    <xf numFmtId="49" fontId="9" fillId="0" borderId="0" xfId="0" quotePrefix="1" applyNumberFormat="1" applyFont="1" applyAlignment="1" applyProtection="1">
      <alignment horizontal="left"/>
    </xf>
    <xf numFmtId="37" fontId="9" fillId="0" borderId="6" xfId="0" applyNumberFormat="1" applyFont="1" applyBorder="1" applyProtection="1"/>
    <xf numFmtId="37" fontId="9" fillId="0" borderId="0" xfId="0" applyNumberFormat="1" applyFont="1" applyBorder="1" applyProtection="1"/>
    <xf numFmtId="37" fontId="9" fillId="0" borderId="4" xfId="0" applyNumberFormat="1" applyFont="1" applyBorder="1" applyProtection="1"/>
    <xf numFmtId="37" fontId="9" fillId="0" borderId="0" xfId="0" applyFont="1" applyFill="1" applyBorder="1" applyAlignment="1" applyProtection="1">
      <alignment horizontal="left"/>
    </xf>
    <xf numFmtId="37" fontId="9" fillId="0" borderId="11" xfId="0" applyNumberFormat="1" applyFont="1" applyBorder="1" applyProtection="1"/>
    <xf numFmtId="37" fontId="9" fillId="0" borderId="0" xfId="0" quotePrefix="1" applyFont="1" applyProtection="1"/>
    <xf numFmtId="37" fontId="9" fillId="0" borderId="0" xfId="0" applyFont="1" applyAlignment="1" applyProtection="1">
      <alignment horizontal="right"/>
    </xf>
    <xf numFmtId="37" fontId="9" fillId="0" borderId="0" xfId="0" applyFont="1" applyBorder="1"/>
    <xf numFmtId="37" fontId="9" fillId="0" borderId="0" xfId="0" applyFont="1" applyBorder="1" applyProtection="1"/>
    <xf numFmtId="37" fontId="9" fillId="0" borderId="0" xfId="0" applyFont="1" applyAlignment="1">
      <alignment horizontal="center"/>
    </xf>
    <xf numFmtId="37" fontId="9" fillId="0" borderId="0" xfId="0" applyFont="1" applyAlignment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9" fillId="0" borderId="0" xfId="0" quotePrefix="1" applyNumberFormat="1" applyFont="1"/>
    <xf numFmtId="49" fontId="0" fillId="0" borderId="0" xfId="0" quotePrefix="1" applyNumberFormat="1"/>
    <xf numFmtId="37" fontId="9" fillId="0" borderId="12" xfId="0" applyNumberFormat="1" applyFont="1" applyBorder="1" applyProtection="1">
      <protection locked="0"/>
    </xf>
    <xf numFmtId="37" fontId="9" fillId="0" borderId="0" xfId="0" applyFont="1" applyAlignment="1" applyProtection="1">
      <alignment horizontal="left" wrapText="1"/>
    </xf>
    <xf numFmtId="37" fontId="9" fillId="0" borderId="0" xfId="0" applyNumberFormat="1" applyFont="1" applyBorder="1" applyProtection="1">
      <protection locked="0"/>
    </xf>
    <xf numFmtId="37" fontId="1" fillId="0" borderId="13" xfId="0" applyNumberFormat="1" applyFont="1" applyBorder="1" applyProtection="1">
      <protection locked="0"/>
    </xf>
    <xf numFmtId="37" fontId="15" fillId="0" borderId="0" xfId="0" applyFont="1" applyAlignment="1" applyProtection="1">
      <alignment horizontal="left"/>
    </xf>
    <xf numFmtId="37" fontId="15" fillId="0" borderId="0" xfId="0" applyNumberFormat="1" applyFont="1" applyProtection="1"/>
    <xf numFmtId="37" fontId="14" fillId="0" borderId="0" xfId="0" applyFont="1"/>
    <xf numFmtId="37" fontId="4" fillId="0" borderId="0" xfId="0" quotePrefix="1" applyFont="1"/>
    <xf numFmtId="49" fontId="9" fillId="0" borderId="0" xfId="0" applyNumberFormat="1" applyFont="1" applyAlignment="1">
      <alignment vertical="top"/>
    </xf>
    <xf numFmtId="49" fontId="5" fillId="0" borderId="0" xfId="0" applyNumberFormat="1" applyFont="1" applyAlignment="1" applyProtection="1">
      <alignment horizontal="left" vertical="top"/>
    </xf>
    <xf numFmtId="49" fontId="4" fillId="0" borderId="0" xfId="0" applyNumberFormat="1" applyFont="1" applyAlignment="1" applyProtection="1">
      <alignment horizontal="left" vertical="top"/>
    </xf>
    <xf numFmtId="37" fontId="8" fillId="0" borderId="0" xfId="0" applyFont="1" applyAlignment="1" applyProtection="1">
      <alignment horizontal="left" vertical="top"/>
    </xf>
    <xf numFmtId="37" fontId="9" fillId="0" borderId="0" xfId="0" quotePrefix="1" applyFont="1" applyAlignment="1" applyProtection="1">
      <alignment vertical="top"/>
    </xf>
    <xf numFmtId="37" fontId="9" fillId="0" borderId="0" xfId="0" applyFont="1" applyAlignment="1" applyProtection="1">
      <alignment vertical="top"/>
    </xf>
    <xf numFmtId="37" fontId="9" fillId="0" borderId="0" xfId="0" quotePrefix="1" applyFont="1" applyAlignment="1">
      <alignment vertical="top"/>
    </xf>
    <xf numFmtId="37" fontId="9" fillId="0" borderId="0" xfId="0" applyFont="1" applyAlignment="1">
      <alignment vertical="top"/>
    </xf>
    <xf numFmtId="37" fontId="9" fillId="0" borderId="0" xfId="0" quotePrefix="1" applyFont="1" applyBorder="1" applyAlignment="1" applyProtection="1">
      <alignment vertical="top"/>
    </xf>
    <xf numFmtId="37" fontId="9" fillId="0" borderId="0" xfId="0" applyFont="1" applyBorder="1" applyAlignment="1" applyProtection="1">
      <alignment vertical="top"/>
    </xf>
    <xf numFmtId="37" fontId="9" fillId="0" borderId="0" xfId="0" quotePrefix="1" applyFont="1" applyFill="1" applyBorder="1" applyAlignment="1" applyProtection="1">
      <alignment horizontal="left" vertical="top"/>
    </xf>
    <xf numFmtId="49" fontId="3" fillId="0" borderId="0" xfId="0" applyNumberFormat="1" applyFont="1" applyAlignment="1" applyProtection="1">
      <alignment horizontal="left"/>
    </xf>
    <xf numFmtId="37" fontId="8" fillId="0" borderId="0" xfId="0" applyFont="1" applyAlignment="1" applyProtection="1">
      <alignment horizontal="right"/>
    </xf>
    <xf numFmtId="37" fontId="3" fillId="0" borderId="0" xfId="0" applyFont="1" applyAlignment="1" applyProtection="1">
      <alignment horizontal="left"/>
    </xf>
    <xf numFmtId="37" fontId="5" fillId="0" borderId="0" xfId="0" applyFont="1" applyAlignment="1" applyProtection="1">
      <alignment horizontal="center"/>
    </xf>
    <xf numFmtId="37" fontId="0" fillId="0" borderId="0" xfId="0" quotePrefix="1" applyProtection="1"/>
    <xf numFmtId="37" fontId="9" fillId="0" borderId="14" xfId="0" applyNumberFormat="1" applyFont="1" applyBorder="1" applyProtection="1"/>
    <xf numFmtId="37" fontId="0" fillId="0" borderId="0" xfId="0" quotePrefix="1" applyAlignment="1" applyProtection="1"/>
    <xf numFmtId="37" fontId="0" fillId="0" borderId="0" xfId="0" applyAlignment="1" applyProtection="1"/>
    <xf numFmtId="37" fontId="16" fillId="0" borderId="0" xfId="0" applyFont="1"/>
    <xf numFmtId="37" fontId="18" fillId="0" borderId="0" xfId="0" applyFont="1" applyProtection="1">
      <protection locked="0"/>
    </xf>
    <xf numFmtId="37" fontId="16" fillId="0" borderId="0" xfId="0" quotePrefix="1" applyFont="1" applyAlignment="1" applyProtection="1">
      <alignment horizontal="left"/>
    </xf>
    <xf numFmtId="37" fontId="19" fillId="0" borderId="0" xfId="0" applyFont="1" applyAlignment="1" applyProtection="1">
      <alignment horizontal="left"/>
    </xf>
    <xf numFmtId="37" fontId="20" fillId="0" borderId="0" xfId="0" applyFont="1"/>
    <xf numFmtId="37" fontId="20" fillId="0" borderId="0" xfId="0" applyFont="1" applyAlignment="1" applyProtection="1">
      <alignment horizontal="left"/>
    </xf>
    <xf numFmtId="37" fontId="17" fillId="0" borderId="0" xfId="0" applyFont="1" applyAlignment="1"/>
    <xf numFmtId="37" fontId="21" fillId="0" borderId="0" xfId="0" quotePrefix="1" applyFont="1" applyAlignment="1" applyProtection="1">
      <alignment horizontal="left"/>
    </xf>
    <xf numFmtId="37" fontId="16" fillId="0" borderId="0" xfId="0" applyFont="1" applyAlignment="1"/>
    <xf numFmtId="37" fontId="21" fillId="0" borderId="0" xfId="0" applyFont="1" applyAlignment="1" applyProtection="1"/>
    <xf numFmtId="37" fontId="16" fillId="0" borderId="0" xfId="0" applyFont="1" applyAlignment="1" applyProtection="1">
      <alignment horizontal="left"/>
    </xf>
    <xf numFmtId="37" fontId="18" fillId="0" borderId="15" xfId="0" applyFont="1" applyBorder="1" applyProtection="1">
      <protection locked="0"/>
    </xf>
    <xf numFmtId="37" fontId="22" fillId="0" borderId="0" xfId="0" applyFont="1"/>
    <xf numFmtId="37" fontId="18" fillId="0" borderId="15" xfId="0" applyFont="1" applyBorder="1" applyAlignment="1" applyProtection="1">
      <alignment horizontal="right"/>
      <protection locked="0"/>
    </xf>
    <xf numFmtId="37" fontId="22" fillId="0" borderId="16" xfId="0" applyFont="1" applyBorder="1"/>
    <xf numFmtId="37" fontId="18" fillId="0" borderId="17" xfId="0" applyFont="1" applyBorder="1" applyProtection="1">
      <protection locked="0"/>
    </xf>
    <xf numFmtId="37" fontId="16" fillId="0" borderId="18" xfId="0" applyFont="1" applyBorder="1" applyAlignment="1"/>
    <xf numFmtId="37" fontId="22" fillId="0" borderId="0" xfId="0" applyFont="1" applyAlignment="1"/>
    <xf numFmtId="1" fontId="18" fillId="0" borderId="15" xfId="0" applyNumberFormat="1" applyFont="1" applyBorder="1" applyProtection="1">
      <protection locked="0"/>
    </xf>
    <xf numFmtId="37" fontId="16" fillId="0" borderId="0" xfId="0" applyFont="1" applyFill="1" applyBorder="1" applyAlignment="1" applyProtection="1">
      <alignment horizontal="left"/>
    </xf>
    <xf numFmtId="37" fontId="16" fillId="0" borderId="0" xfId="0" applyFont="1" applyAlignment="1" applyProtection="1"/>
    <xf numFmtId="37" fontId="23" fillId="0" borderId="0" xfId="0" applyFont="1" applyAlignment="1" applyProtection="1">
      <alignment horizontal="left"/>
    </xf>
    <xf numFmtId="37" fontId="16" fillId="0" borderId="0" xfId="0" applyFont="1" applyProtection="1"/>
    <xf numFmtId="37" fontId="18" fillId="0" borderId="5" xfId="0" applyFont="1" applyBorder="1" applyProtection="1">
      <protection locked="0"/>
    </xf>
    <xf numFmtId="37" fontId="16" fillId="0" borderId="0" xfId="0" applyFont="1" applyBorder="1" applyAlignment="1" applyProtection="1">
      <alignment horizontal="left"/>
    </xf>
    <xf numFmtId="37" fontId="16" fillId="0" borderId="0" xfId="0" applyFont="1" applyBorder="1" applyAlignment="1" applyProtection="1">
      <alignment horizontal="right"/>
    </xf>
    <xf numFmtId="37" fontId="16" fillId="0" borderId="0" xfId="0" quotePrefix="1" applyFont="1" applyBorder="1" applyAlignment="1" applyProtection="1">
      <alignment horizontal="right"/>
    </xf>
    <xf numFmtId="37" fontId="20" fillId="0" borderId="0" xfId="0" applyFont="1" applyAlignment="1">
      <alignment horizontal="left"/>
    </xf>
    <xf numFmtId="37" fontId="12" fillId="0" borderId="5" xfId="1" applyNumberFormat="1" applyBorder="1" applyAlignment="1" applyProtection="1">
      <protection locked="0"/>
    </xf>
    <xf numFmtId="37" fontId="0" fillId="0" borderId="5" xfId="0" applyBorder="1" applyProtection="1"/>
    <xf numFmtId="37" fontId="0" fillId="0" borderId="0" xfId="0" applyAlignment="1">
      <alignment vertical="top"/>
    </xf>
    <xf numFmtId="37" fontId="0" fillId="0" borderId="0" xfId="0" applyFont="1" applyFill="1" applyBorder="1" applyAlignment="1" applyProtection="1">
      <alignment horizontal="left"/>
    </xf>
    <xf numFmtId="37" fontId="0" fillId="0" borderId="11" xfId="0" applyNumberFormat="1" applyBorder="1" applyProtection="1"/>
    <xf numFmtId="37" fontId="0" fillId="0" borderId="0" xfId="0" applyFill="1" applyBorder="1" applyAlignment="1" applyProtection="1">
      <alignment horizontal="left"/>
    </xf>
    <xf numFmtId="37" fontId="4" fillId="0" borderId="0" xfId="0" applyFont="1" applyAlignment="1" applyProtection="1">
      <alignment horizontal="left" wrapText="1"/>
    </xf>
    <xf numFmtId="37" fontId="4" fillId="0" borderId="0" xfId="0" applyFont="1" applyBorder="1" applyAlignment="1" applyProtection="1">
      <alignment horizontal="left" wrapText="1"/>
    </xf>
    <xf numFmtId="37" fontId="4" fillId="0" borderId="0" xfId="0" applyFont="1" applyAlignment="1" applyProtection="1">
      <alignment wrapText="1"/>
    </xf>
    <xf numFmtId="37" fontId="4" fillId="0" borderId="19" xfId="0" applyFont="1" applyBorder="1" applyAlignment="1" applyProtection="1">
      <alignment wrapText="1"/>
    </xf>
    <xf numFmtId="37" fontId="1" fillId="0" borderId="0" xfId="0" applyFont="1" applyAlignment="1">
      <alignment horizontal="left" wrapText="1"/>
    </xf>
    <xf numFmtId="37" fontId="4" fillId="0" borderId="19" xfId="0" applyFont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mig@cotopaxire3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activeCell="A22" sqref="A22"/>
    </sheetView>
  </sheetViews>
  <sheetFormatPr defaultRowHeight="19.5" customHeight="1"/>
  <cols>
    <col min="1" max="1" width="35.83203125" style="126" customWidth="1"/>
    <col min="2" max="2" width="45.83203125" style="126" customWidth="1"/>
    <col min="3" max="3" width="5.5" style="126" customWidth="1"/>
    <col min="4" max="4" width="6.83203125" style="126" customWidth="1"/>
    <col min="5" max="5" width="35.83203125" style="126" customWidth="1"/>
    <col min="6" max="6" width="45.83203125" style="126" customWidth="1"/>
    <col min="7" max="7" width="4.83203125" style="126" customWidth="1"/>
    <col min="8" max="16384" width="9.33203125" style="126"/>
  </cols>
  <sheetData>
    <row r="1" spans="1:7" ht="19.5" customHeight="1">
      <c r="A1" s="133" t="s">
        <v>465</v>
      </c>
      <c r="B1" s="132"/>
      <c r="C1" s="132"/>
      <c r="D1" s="132"/>
      <c r="E1" s="132"/>
      <c r="F1" s="134"/>
      <c r="G1" s="134"/>
    </row>
    <row r="2" spans="1:7" ht="19.5" customHeight="1">
      <c r="A2" s="135" t="s">
        <v>248</v>
      </c>
      <c r="B2" s="132"/>
      <c r="C2" s="132"/>
      <c r="D2" s="132"/>
      <c r="E2" s="132"/>
      <c r="F2" s="134"/>
      <c r="G2" s="134"/>
    </row>
    <row r="3" spans="1:7" ht="19.5" customHeight="1">
      <c r="A3" s="135" t="s">
        <v>238</v>
      </c>
      <c r="B3" s="132"/>
      <c r="C3" s="132"/>
      <c r="D3" s="132"/>
      <c r="E3" s="132"/>
      <c r="F3" s="134"/>
      <c r="G3" s="134"/>
    </row>
    <row r="5" spans="1:7" ht="19.5" customHeight="1">
      <c r="A5" s="136" t="s">
        <v>249</v>
      </c>
      <c r="B5" s="137" t="s">
        <v>428</v>
      </c>
      <c r="C5" s="138"/>
      <c r="D5" s="138"/>
      <c r="E5" s="136" t="s">
        <v>250</v>
      </c>
      <c r="F5" s="139" t="s">
        <v>429</v>
      </c>
      <c r="G5" s="127"/>
    </row>
    <row r="6" spans="1:7" ht="19.5" customHeight="1">
      <c r="A6" s="136" t="s">
        <v>251</v>
      </c>
      <c r="B6" s="138"/>
      <c r="C6" s="140"/>
      <c r="D6" s="138"/>
      <c r="F6" s="138"/>
    </row>
    <row r="7" spans="1:7" ht="19.5" customHeight="1">
      <c r="A7" s="136" t="s">
        <v>474</v>
      </c>
      <c r="B7" s="141"/>
      <c r="C7" s="142">
        <v>202</v>
      </c>
      <c r="D7" s="143"/>
      <c r="E7" s="136" t="s">
        <v>127</v>
      </c>
      <c r="F7" s="144">
        <v>1160</v>
      </c>
    </row>
    <row r="8" spans="1:7" ht="19.5" customHeight="1">
      <c r="A8" s="145"/>
      <c r="B8" s="138"/>
      <c r="C8" s="138"/>
      <c r="D8" s="138"/>
      <c r="E8" s="138"/>
      <c r="F8" s="138"/>
    </row>
    <row r="9" spans="1:7" ht="19.5" customHeight="1">
      <c r="A9" s="146"/>
      <c r="B9" s="143"/>
      <c r="C9" s="143"/>
      <c r="D9" s="143"/>
      <c r="E9" s="143"/>
      <c r="F9" s="143"/>
      <c r="G9" s="134"/>
    </row>
    <row r="10" spans="1:7" ht="19.5" customHeight="1">
      <c r="D10" s="143"/>
      <c r="E10" s="143"/>
      <c r="F10" s="143"/>
      <c r="G10" s="134"/>
    </row>
    <row r="11" spans="1:7" ht="19.5" customHeight="1">
      <c r="A11" s="146" t="s">
        <v>252</v>
      </c>
      <c r="B11" s="143"/>
      <c r="C11" s="143"/>
      <c r="D11" s="143"/>
      <c r="E11" s="143"/>
      <c r="F11" s="143"/>
      <c r="G11" s="134"/>
    </row>
    <row r="12" spans="1:7" ht="19.5" customHeight="1">
      <c r="A12" s="129" t="s">
        <v>253</v>
      </c>
      <c r="E12" s="129" t="s">
        <v>253</v>
      </c>
    </row>
    <row r="13" spans="1:7" ht="19.5" customHeight="1">
      <c r="A13" s="147" t="s">
        <v>254</v>
      </c>
      <c r="E13" s="147" t="s">
        <v>254</v>
      </c>
    </row>
    <row r="14" spans="1:7" ht="19.5" customHeight="1">
      <c r="A14" s="136" t="s">
        <v>255</v>
      </c>
      <c r="C14" s="148">
        <v>1</v>
      </c>
      <c r="E14" s="129" t="s">
        <v>89</v>
      </c>
      <c r="G14" s="148"/>
    </row>
    <row r="15" spans="1:7" ht="19.5" customHeight="1">
      <c r="A15" s="136" t="s">
        <v>256</v>
      </c>
      <c r="C15" s="148">
        <v>2</v>
      </c>
      <c r="E15" s="136" t="s">
        <v>259</v>
      </c>
      <c r="G15" s="148">
        <v>12</v>
      </c>
    </row>
    <row r="16" spans="1:7" ht="19.5" customHeight="1">
      <c r="A16" s="129" t="s">
        <v>257</v>
      </c>
      <c r="E16" s="129" t="s">
        <v>128</v>
      </c>
    </row>
    <row r="17" spans="1:7" ht="19.5" customHeight="1">
      <c r="A17" s="128" t="s">
        <v>472</v>
      </c>
      <c r="C17" s="148">
        <v>9</v>
      </c>
      <c r="E17" s="136" t="s">
        <v>267</v>
      </c>
      <c r="G17" s="148">
        <v>13</v>
      </c>
    </row>
    <row r="18" spans="1:7" ht="19.5" customHeight="1">
      <c r="A18" s="129" t="s">
        <v>265</v>
      </c>
      <c r="E18" s="136" t="s">
        <v>129</v>
      </c>
      <c r="G18" s="148">
        <v>14</v>
      </c>
    </row>
    <row r="19" spans="1:7" ht="19.5" customHeight="1">
      <c r="A19" s="128" t="s">
        <v>266</v>
      </c>
      <c r="C19" s="148">
        <v>10</v>
      </c>
      <c r="E19" s="126" t="s">
        <v>434</v>
      </c>
      <c r="G19" s="126">
        <v>15</v>
      </c>
    </row>
    <row r="20" spans="1:7" ht="19.5" customHeight="1">
      <c r="A20" s="129" t="s">
        <v>269</v>
      </c>
      <c r="E20" s="129" t="s">
        <v>268</v>
      </c>
    </row>
    <row r="21" spans="1:7" ht="19.5" customHeight="1">
      <c r="A21" s="128" t="s">
        <v>476</v>
      </c>
      <c r="B21" s="143"/>
      <c r="C21" s="148">
        <v>11</v>
      </c>
      <c r="E21" s="136" t="s">
        <v>270</v>
      </c>
      <c r="G21" s="148">
        <v>16</v>
      </c>
    </row>
    <row r="22" spans="1:7" ht="19.5" customHeight="1">
      <c r="A22" s="128"/>
      <c r="C22" s="148"/>
    </row>
    <row r="23" spans="1:7" ht="19.5" customHeight="1">
      <c r="A23" s="136"/>
      <c r="C23" s="148"/>
    </row>
    <row r="26" spans="1:7" ht="19.5" customHeight="1">
      <c r="A26" s="128"/>
      <c r="C26" s="148"/>
    </row>
    <row r="27" spans="1:7" ht="19.5" customHeight="1">
      <c r="A27" s="138"/>
      <c r="B27" s="138"/>
      <c r="C27" s="138"/>
      <c r="D27" s="138"/>
    </row>
    <row r="28" spans="1:7" ht="19.5" customHeight="1">
      <c r="A28" s="136" t="s">
        <v>271</v>
      </c>
      <c r="B28" s="138"/>
      <c r="C28" s="138"/>
      <c r="D28" s="138"/>
    </row>
    <row r="29" spans="1:7" ht="19.5" customHeight="1">
      <c r="A29" s="138"/>
      <c r="B29" s="138"/>
      <c r="C29" s="138"/>
      <c r="D29" s="138"/>
    </row>
    <row r="30" spans="1:7" ht="19.5" customHeight="1">
      <c r="A30" s="136" t="s">
        <v>272</v>
      </c>
      <c r="B30" s="149" t="s">
        <v>430</v>
      </c>
      <c r="E30" s="136" t="s">
        <v>273</v>
      </c>
      <c r="F30" s="149" t="s">
        <v>466</v>
      </c>
    </row>
    <row r="32" spans="1:7" ht="19.5" customHeight="1">
      <c r="A32" s="136" t="s">
        <v>274</v>
      </c>
      <c r="B32" s="149" t="s">
        <v>431</v>
      </c>
      <c r="C32" s="134"/>
      <c r="D32" s="134"/>
      <c r="E32" s="136" t="s">
        <v>275</v>
      </c>
      <c r="F32" s="149" t="s">
        <v>432</v>
      </c>
    </row>
    <row r="34" spans="1:6" ht="19.5" customHeight="1">
      <c r="A34" s="136" t="s">
        <v>29</v>
      </c>
      <c r="B34" s="154" t="s">
        <v>433</v>
      </c>
      <c r="C34" s="130"/>
      <c r="D34" s="130"/>
      <c r="E34" s="150"/>
      <c r="F34" s="151"/>
    </row>
    <row r="35" spans="1:6" ht="19.5" customHeight="1">
      <c r="A35" s="130"/>
      <c r="B35" s="131"/>
      <c r="C35" s="130"/>
      <c r="D35" s="130"/>
      <c r="E35" s="150"/>
      <c r="F35" s="151"/>
    </row>
    <row r="36" spans="1:6" ht="19.5" customHeight="1">
      <c r="A36" s="130"/>
      <c r="B36" s="131"/>
      <c r="C36" s="130"/>
      <c r="D36" s="130"/>
      <c r="E36" s="150"/>
      <c r="F36" s="151"/>
    </row>
    <row r="37" spans="1:6" ht="19.5" customHeight="1">
      <c r="A37" s="130"/>
      <c r="B37" s="131"/>
      <c r="C37" s="130"/>
      <c r="D37" s="130"/>
      <c r="E37" s="150"/>
      <c r="F37" s="152"/>
    </row>
    <row r="39" spans="1:6" ht="19.5" customHeight="1">
      <c r="A39" s="131"/>
      <c r="B39" s="130"/>
    </row>
    <row r="40" spans="1:6" ht="19.5" customHeight="1">
      <c r="A40" s="153"/>
      <c r="B40" s="130"/>
    </row>
  </sheetData>
  <phoneticPr fontId="9" type="noConversion"/>
  <hyperlinks>
    <hyperlink ref="B34" r:id="rId1"/>
  </hyperlinks>
  <pageMargins left="0.75" right="0.75" top="1" bottom="1" header="0.5" footer="0.5"/>
  <pageSetup scale="70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opLeftCell="C3" workbookViewId="0">
      <selection activeCell="I13" sqref="I13"/>
    </sheetView>
  </sheetViews>
  <sheetFormatPr defaultRowHeight="17.45" customHeight="1"/>
  <cols>
    <col min="1" max="1" width="13.1640625" customWidth="1"/>
    <col min="2" max="2" width="74.83203125" customWidth="1"/>
    <col min="3" max="3" width="4.83203125" customWidth="1"/>
    <col min="4" max="4" width="11.6640625" customWidth="1"/>
    <col min="5" max="5" width="41.6640625" customWidth="1"/>
    <col min="7" max="7" width="22.83203125" customWidth="1"/>
    <col min="9" max="9" width="22.83203125" customWidth="1"/>
  </cols>
  <sheetData>
    <row r="1" spans="1:9" ht="17.45" customHeight="1">
      <c r="A1" t="s">
        <v>298</v>
      </c>
      <c r="B1" t="str">
        <f>+'Page 1 - FY200X-0X'!B5</f>
        <v>Fremont School District RE-3</v>
      </c>
      <c r="D1" t="s">
        <v>276</v>
      </c>
      <c r="E1" s="37">
        <f>+'Page 1 - FY200X-0X'!F7</f>
        <v>1160</v>
      </c>
      <c r="G1" s="10"/>
    </row>
    <row r="2" spans="1:9" ht="17.45" customHeight="1">
      <c r="A2" s="13" t="s">
        <v>239</v>
      </c>
      <c r="F2" s="23" t="s">
        <v>278</v>
      </c>
    </row>
    <row r="4" spans="1:9" ht="17.45" customHeight="1">
      <c r="A4" s="6" t="s">
        <v>396</v>
      </c>
      <c r="B4" s="1" t="s">
        <v>78</v>
      </c>
      <c r="C4" s="1"/>
      <c r="D4" s="1" t="s">
        <v>79</v>
      </c>
    </row>
    <row r="5" spans="1:9" ht="17.45" customHeight="1">
      <c r="B5" s="1" t="s">
        <v>80</v>
      </c>
      <c r="C5" s="1"/>
      <c r="D5" s="2" t="s">
        <v>427</v>
      </c>
    </row>
    <row r="6" spans="1:9" ht="17.45" customHeight="1">
      <c r="B6" s="1" t="s">
        <v>81</v>
      </c>
      <c r="C6" s="1"/>
      <c r="D6" s="1" t="s">
        <v>82</v>
      </c>
    </row>
    <row r="7" spans="1:9" ht="17.45" customHeight="1">
      <c r="B7" s="1" t="s">
        <v>83</v>
      </c>
      <c r="C7" s="1"/>
      <c r="D7" s="1" t="s">
        <v>84</v>
      </c>
    </row>
    <row r="8" spans="1:9" ht="17.45" customHeight="1">
      <c r="B8" s="1" t="s">
        <v>85</v>
      </c>
      <c r="C8" s="1"/>
      <c r="D8" s="1" t="s">
        <v>473</v>
      </c>
      <c r="I8" s="16"/>
    </row>
    <row r="9" spans="1:9" ht="17.45" customHeight="1">
      <c r="B9" s="1" t="s">
        <v>86</v>
      </c>
      <c r="C9" s="1"/>
    </row>
    <row r="10" spans="1:9" ht="17.45" customHeight="1">
      <c r="G10" s="20" t="s">
        <v>448</v>
      </c>
      <c r="I10" s="30" t="s">
        <v>464</v>
      </c>
    </row>
    <row r="11" spans="1:9" ht="17.45" customHeight="1">
      <c r="D11" s="1" t="s">
        <v>20</v>
      </c>
      <c r="G11" s="20"/>
      <c r="I11" s="30"/>
    </row>
    <row r="12" spans="1:9" ht="17.45" customHeight="1">
      <c r="A12" s="6" t="s">
        <v>397</v>
      </c>
      <c r="B12" s="1" t="s">
        <v>87</v>
      </c>
      <c r="C12" s="1"/>
    </row>
    <row r="13" spans="1:9" ht="17.45" customHeight="1">
      <c r="B13" s="1" t="s">
        <v>258</v>
      </c>
      <c r="C13" s="1"/>
      <c r="D13" s="38" t="s">
        <v>48</v>
      </c>
      <c r="F13" s="5">
        <v>1</v>
      </c>
      <c r="G13" s="50">
        <f>GenFundExp2!G113</f>
        <v>960000</v>
      </c>
      <c r="H13" s="4"/>
      <c r="I13" s="50">
        <f>GenFundExp2!G107</f>
        <v>2471411</v>
      </c>
    </row>
    <row r="14" spans="1:9" ht="17.45" customHeight="1">
      <c r="D14" s="1" t="s">
        <v>257</v>
      </c>
      <c r="G14" s="4"/>
      <c r="H14" s="4"/>
      <c r="I14" s="51"/>
    </row>
    <row r="15" spans="1:9" ht="17.45" customHeight="1">
      <c r="B15" s="1" t="s">
        <v>88</v>
      </c>
      <c r="C15" s="1"/>
      <c r="E15" s="1" t="s">
        <v>74</v>
      </c>
      <c r="F15" s="5">
        <v>2</v>
      </c>
      <c r="G15" s="29">
        <v>0</v>
      </c>
      <c r="H15" s="4"/>
      <c r="I15" s="50">
        <f>G15+CapRes!G36</f>
        <v>59340</v>
      </c>
    </row>
    <row r="16" spans="1:9" ht="17.45" customHeight="1">
      <c r="D16" s="1" t="s">
        <v>145</v>
      </c>
      <c r="F16" s="5">
        <v>8</v>
      </c>
      <c r="G16" s="29">
        <v>0</v>
      </c>
      <c r="H16" s="4"/>
      <c r="I16" s="50">
        <f>BondRedm!G25</f>
        <v>106510</v>
      </c>
    </row>
    <row r="17" spans="4:9" ht="17.45" customHeight="1">
      <c r="E17" s="41" t="s">
        <v>146</v>
      </c>
      <c r="F17" s="82">
        <v>12</v>
      </c>
      <c r="G17" s="29">
        <v>0</v>
      </c>
      <c r="H17" s="104"/>
      <c r="I17" s="50">
        <f>FoodServ!G40</f>
        <v>158080</v>
      </c>
    </row>
    <row r="18" spans="4:9" ht="17.45" customHeight="1">
      <c r="D18" s="1" t="s">
        <v>89</v>
      </c>
      <c r="G18" s="52"/>
      <c r="I18" s="52"/>
    </row>
    <row r="19" spans="4:9" ht="17.45" customHeight="1">
      <c r="E19" s="1" t="s">
        <v>147</v>
      </c>
      <c r="F19" s="5">
        <v>16</v>
      </c>
      <c r="G19" s="50">
        <v>0</v>
      </c>
      <c r="H19" s="4"/>
      <c r="I19" s="50">
        <f>PupilActAgency!G19</f>
        <v>200000</v>
      </c>
    </row>
    <row r="20" spans="4:9" ht="17.45" customHeight="1" thickBot="1"/>
    <row r="21" spans="4:9" ht="17.45" customHeight="1" thickBot="1">
      <c r="D21" s="1" t="s">
        <v>90</v>
      </c>
      <c r="F21" s="5">
        <v>19</v>
      </c>
      <c r="G21" s="28">
        <f>SUM(G13:G19)</f>
        <v>960000</v>
      </c>
      <c r="H21" s="4"/>
      <c r="I21" s="28">
        <f>SUM(I13:I19)</f>
        <v>2995341</v>
      </c>
    </row>
  </sheetData>
  <phoneticPr fontId="9" type="noConversion"/>
  <pageMargins left="0.75" right="0.75" top="1" bottom="1" header="0.5" footer="0.5"/>
  <pageSetup scale="75" firstPageNumber="51" orientation="landscape" horizontalDpi="300" verticalDpi="300" r:id="rId1"/>
  <headerFooter alignWithMargins="0">
    <oddFooter>&amp;LCDE, Public Scool Finance Unit&amp;C&amp;P&amp;RRevised July, 2004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opLeftCell="A14" workbookViewId="0">
      <selection activeCell="C27" sqref="C27"/>
    </sheetView>
  </sheetViews>
  <sheetFormatPr defaultRowHeight="17.45" customHeight="1"/>
  <cols>
    <col min="1" max="1" width="79.33203125" customWidth="1"/>
    <col min="2" max="2" width="19" hidden="1" customWidth="1"/>
    <col min="3" max="3" width="22.83203125" customWidth="1"/>
    <col min="4" max="4" width="58.33203125" customWidth="1"/>
    <col min="5" max="5" width="22.83203125" customWidth="1"/>
    <col min="7" max="7" width="22.6640625" customWidth="1"/>
  </cols>
  <sheetData>
    <row r="1" spans="1:5" ht="17.45" customHeight="1">
      <c r="A1" s="20" t="s">
        <v>91</v>
      </c>
    </row>
    <row r="3" spans="1:5" ht="17.45" customHeight="1">
      <c r="A3" s="42" t="s">
        <v>125</v>
      </c>
    </row>
    <row r="4" spans="1:5" ht="17.45" customHeight="1">
      <c r="A4" s="43" t="s">
        <v>96</v>
      </c>
    </row>
    <row r="5" spans="1:5" ht="17.45" customHeight="1">
      <c r="A5" s="13"/>
    </row>
    <row r="6" spans="1:5" ht="17.45" customHeight="1">
      <c r="A6" s="1" t="s">
        <v>398</v>
      </c>
      <c r="C6" s="62" t="str">
        <f>IF(GenFundExp2!G126=0,"ALL IS OK","ERROR YOU MUST FIX")</f>
        <v>ALL IS OK</v>
      </c>
    </row>
    <row r="7" spans="1:5" ht="17.45" customHeight="1">
      <c r="A7" s="1" t="s">
        <v>92</v>
      </c>
      <c r="C7" s="62" t="str">
        <f>IF(CapRes!G50=0,"ALL IS OK","ERROR YOU MUST FIX")</f>
        <v>ALL IS OK</v>
      </c>
    </row>
    <row r="8" spans="1:5" ht="17.45" customHeight="1">
      <c r="A8" s="1" t="s">
        <v>93</v>
      </c>
      <c r="C8" s="62" t="str">
        <f>IF(BondRedm!G39=0,"ALL IS OK","ERROR YOU MUST FIX")</f>
        <v>ALL IS OK</v>
      </c>
    </row>
    <row r="9" spans="1:5" ht="17.45" customHeight="1">
      <c r="A9" s="1" t="s">
        <v>94</v>
      </c>
      <c r="C9" s="62" t="str">
        <f>IF(FoodServ!G55=0,"ALL IS OK","ERROR YOU MUST FIX")</f>
        <v>ALL IS OK</v>
      </c>
    </row>
    <row r="10" spans="1:5" ht="17.45" customHeight="1">
      <c r="A10" s="1" t="s">
        <v>95</v>
      </c>
      <c r="C10" s="62" t="str">
        <f>IF(PupilActAgency!G32=0,"ALL IS OK","ERROR YOU MUST FIX")</f>
        <v>ALL IS OK</v>
      </c>
    </row>
    <row r="11" spans="1:5" ht="17.45" customHeight="1">
      <c r="A11" s="1"/>
    </row>
    <row r="12" spans="1:5" ht="17.45" customHeight="1">
      <c r="A12" s="42"/>
    </row>
    <row r="14" spans="1:5" ht="17.45" customHeight="1">
      <c r="A14" s="35" t="s">
        <v>288</v>
      </c>
    </row>
    <row r="15" spans="1:5" ht="17.45" customHeight="1">
      <c r="A15" s="38"/>
      <c r="D15" s="38"/>
    </row>
    <row r="16" spans="1:5" ht="17.45" customHeight="1">
      <c r="A16" s="1" t="s">
        <v>398</v>
      </c>
      <c r="C16" s="39">
        <f>GenFundREV!G39-GenFundREV!G45</f>
        <v>-75000</v>
      </c>
      <c r="D16" s="1"/>
      <c r="E16" s="46"/>
    </row>
    <row r="17" spans="1:5" ht="17.45" customHeight="1">
      <c r="A17" s="1" t="s">
        <v>71</v>
      </c>
      <c r="C17" s="39">
        <f>CapRes!G9</f>
        <v>0</v>
      </c>
      <c r="D17" s="1"/>
      <c r="E17" s="46"/>
    </row>
    <row r="18" spans="1:5" ht="17.45" customHeight="1">
      <c r="A18" s="1" t="s">
        <v>93</v>
      </c>
      <c r="C18" s="39">
        <f>BondRedm!G13</f>
        <v>0</v>
      </c>
      <c r="D18" s="1"/>
      <c r="E18" s="46"/>
    </row>
    <row r="19" spans="1:5" ht="17.45" customHeight="1">
      <c r="A19" s="1" t="s">
        <v>94</v>
      </c>
      <c r="C19" s="39">
        <f>FoodServ!G17</f>
        <v>75000</v>
      </c>
      <c r="D19" s="1"/>
      <c r="E19" s="46"/>
    </row>
    <row r="20" spans="1:5" ht="17.45" customHeight="1">
      <c r="D20" s="1"/>
      <c r="E20" s="46"/>
    </row>
    <row r="21" spans="1:5" ht="17.45" customHeight="1">
      <c r="C21" s="45">
        <f>SUM(C16:C20)</f>
        <v>0</v>
      </c>
      <c r="E21" s="54"/>
    </row>
    <row r="22" spans="1:5" ht="17.45" customHeight="1">
      <c r="A22" s="35" t="s">
        <v>289</v>
      </c>
      <c r="C22" s="61" t="str">
        <f>IF(C21=0, "ALL IS OK", "ERROR YOU MUST FIX")</f>
        <v>ALL IS OK</v>
      </c>
      <c r="E22" s="46"/>
    </row>
    <row r="23" spans="1:5" ht="17.45" customHeight="1">
      <c r="A23" s="5"/>
      <c r="C23" s="54"/>
    </row>
    <row r="24" spans="1:5" ht="17.45" customHeight="1">
      <c r="A24" s="35" t="s">
        <v>126</v>
      </c>
    </row>
    <row r="25" spans="1:5" ht="17.45" customHeight="1">
      <c r="A25" s="22" t="s">
        <v>140</v>
      </c>
    </row>
    <row r="26" spans="1:5" ht="17.45" customHeight="1">
      <c r="A26" s="22" t="s">
        <v>141</v>
      </c>
      <c r="C26" s="39">
        <f>GenFundExp2!G122*0.15</f>
        <v>538276.04999999993</v>
      </c>
    </row>
    <row r="27" spans="1:5" ht="17.45" customHeight="1">
      <c r="A27" s="48" t="s">
        <v>142</v>
      </c>
      <c r="C27" s="39">
        <f>GenFundExp2!G120</f>
        <v>157096</v>
      </c>
    </row>
    <row r="28" spans="1:5" ht="17.45" customHeight="1">
      <c r="A28" s="47"/>
      <c r="C28" s="62" t="str">
        <f>IF(C27&lt;=0.15*(GenFundExp2!G107+GenFundExp2!G113+GenFundExp2!G120),"ALL IS OK","ERROR YOU MUST FIX")</f>
        <v>ALL IS OK</v>
      </c>
    </row>
    <row r="29" spans="1:5" ht="17.45" customHeight="1">
      <c r="A29" s="5"/>
    </row>
    <row r="30" spans="1:5" ht="17.45" customHeight="1">
      <c r="A30" s="5"/>
    </row>
    <row r="31" spans="1:5" ht="17.45" customHeight="1">
      <c r="A31" s="5"/>
    </row>
    <row r="32" spans="1:5" ht="17.45" customHeight="1">
      <c r="A32" s="5"/>
    </row>
    <row r="33" spans="1:1" ht="17.45" customHeight="1">
      <c r="A33" s="5"/>
    </row>
    <row r="34" spans="1:1" ht="17.45" customHeight="1">
      <c r="A34" s="5"/>
    </row>
    <row r="35" spans="1:1" ht="17.45" customHeight="1">
      <c r="A35" s="5"/>
    </row>
    <row r="36" spans="1:1" ht="17.45" customHeight="1">
      <c r="A36" s="5"/>
    </row>
    <row r="37" spans="1:1" ht="17.45" customHeight="1">
      <c r="A37" s="5"/>
    </row>
    <row r="38" spans="1:1" ht="17.45" customHeight="1">
      <c r="A38" s="5"/>
    </row>
    <row r="39" spans="1:1" ht="17.45" customHeight="1">
      <c r="A39" s="5"/>
    </row>
    <row r="40" spans="1:1" ht="17.45" customHeight="1">
      <c r="A40" s="5"/>
    </row>
    <row r="41" spans="1:1" ht="17.45" customHeight="1">
      <c r="A41" s="5"/>
    </row>
    <row r="42" spans="1:1" ht="17.45" customHeight="1">
      <c r="A42" s="5"/>
    </row>
    <row r="43" spans="1:1" ht="17.45" customHeight="1">
      <c r="A43" s="5"/>
    </row>
    <row r="44" spans="1:1" ht="17.45" customHeight="1">
      <c r="A44" s="5"/>
    </row>
    <row r="45" spans="1:1" ht="17.45" customHeight="1">
      <c r="A45" s="5"/>
    </row>
    <row r="46" spans="1:1" ht="17.45" customHeight="1">
      <c r="A46" s="5"/>
    </row>
    <row r="47" spans="1:1" ht="17.45" customHeight="1">
      <c r="A47" s="5"/>
    </row>
    <row r="48" spans="1:1" ht="17.45" customHeight="1">
      <c r="A48" s="5"/>
    </row>
    <row r="49" spans="1:8" ht="17.45" customHeight="1">
      <c r="A49" s="5"/>
      <c r="H49" s="3"/>
    </row>
    <row r="50" spans="1:8" ht="17.45" customHeight="1">
      <c r="A50" s="5"/>
      <c r="H50" s="3"/>
    </row>
    <row r="51" spans="1:8" ht="17.45" customHeight="1">
      <c r="A51" s="5"/>
      <c r="H51" s="3"/>
    </row>
    <row r="52" spans="1:8" ht="17.45" customHeight="1">
      <c r="B52" s="1"/>
      <c r="C52" s="1"/>
      <c r="H52" s="3"/>
    </row>
    <row r="53" spans="1:8" ht="17.45" customHeight="1">
      <c r="B53" s="5"/>
      <c r="C53" s="5"/>
      <c r="H53" s="3"/>
    </row>
    <row r="54" spans="1:8" ht="17.45" customHeight="1">
      <c r="B54" s="5"/>
      <c r="C54" s="5"/>
      <c r="H54" s="3"/>
    </row>
    <row r="55" spans="1:8" ht="17.45" customHeight="1">
      <c r="B55" s="5"/>
      <c r="C55" s="6"/>
      <c r="H55" s="3"/>
    </row>
    <row r="56" spans="1:8" ht="17.45" customHeight="1">
      <c r="B56" s="5"/>
      <c r="C56" s="5"/>
      <c r="H56" s="3"/>
    </row>
    <row r="57" spans="1:8" ht="17.45" customHeight="1">
      <c r="B57" s="5"/>
      <c r="C57" s="5"/>
      <c r="H57" s="3"/>
    </row>
    <row r="58" spans="1:8" ht="17.45" customHeight="1">
      <c r="B58" s="5"/>
      <c r="C58" s="5"/>
      <c r="H58" s="3"/>
    </row>
    <row r="59" spans="1:8" ht="17.45" customHeight="1">
      <c r="B59" s="5"/>
      <c r="C59" s="5"/>
      <c r="H59" s="3"/>
    </row>
    <row r="60" spans="1:8" ht="17.45" customHeight="1">
      <c r="B60" s="5"/>
      <c r="C60" s="5"/>
      <c r="H60" s="3"/>
    </row>
    <row r="61" spans="1:8" ht="17.45" customHeight="1">
      <c r="B61" s="5"/>
      <c r="C61" s="5"/>
      <c r="H61" s="3"/>
    </row>
    <row r="62" spans="1:8" ht="17.45" customHeight="1">
      <c r="B62" s="5"/>
      <c r="C62" s="5"/>
      <c r="H62" s="3"/>
    </row>
    <row r="63" spans="1:8" ht="17.45" customHeight="1">
      <c r="B63" s="5"/>
      <c r="C63" s="5"/>
      <c r="H63" s="3"/>
    </row>
    <row r="64" spans="1:8" ht="17.45" customHeight="1">
      <c r="B64" s="5"/>
      <c r="C64" s="5"/>
      <c r="H64" s="3"/>
    </row>
    <row r="65" spans="1:8" ht="17.45" customHeight="1">
      <c r="B65" s="5"/>
      <c r="C65" s="5"/>
      <c r="H65" s="3"/>
    </row>
    <row r="66" spans="1:8" ht="17.45" customHeight="1">
      <c r="B66" s="5"/>
      <c r="C66" s="5"/>
      <c r="H66" s="3"/>
    </row>
    <row r="67" spans="1:8" ht="17.45" customHeight="1">
      <c r="B67" s="5"/>
      <c r="C67" s="5"/>
      <c r="G67" s="3"/>
      <c r="H67" s="3"/>
    </row>
    <row r="68" spans="1:8" ht="17.45" customHeight="1">
      <c r="B68" s="5"/>
      <c r="C68" s="5"/>
      <c r="G68" s="3"/>
      <c r="H68" s="3"/>
    </row>
    <row r="69" spans="1:8" ht="17.45" customHeight="1">
      <c r="B69" s="5"/>
      <c r="C69" s="5"/>
      <c r="E69" s="3"/>
      <c r="F69" s="3"/>
      <c r="G69" s="3"/>
      <c r="H69" s="3"/>
    </row>
    <row r="70" spans="1:8" ht="17.45" customHeight="1">
      <c r="B70" s="5"/>
      <c r="C70" s="5"/>
      <c r="F70" s="3"/>
      <c r="G70" s="3"/>
      <c r="H70" s="3"/>
    </row>
    <row r="71" spans="1:8" ht="17.45" customHeight="1">
      <c r="E71" s="3"/>
      <c r="F71" s="3"/>
      <c r="G71" s="3"/>
      <c r="H71" s="3"/>
    </row>
    <row r="72" spans="1:8" ht="17.45" customHeight="1">
      <c r="A72" s="3"/>
      <c r="B72" s="5"/>
      <c r="C72" s="5"/>
      <c r="D72" s="3"/>
      <c r="E72" s="3"/>
      <c r="F72" s="3"/>
      <c r="G72" s="3"/>
      <c r="H72" s="3"/>
    </row>
    <row r="73" spans="1:8" ht="17.45" customHeight="1">
      <c r="A73" s="3"/>
      <c r="B73" s="3"/>
      <c r="C73" s="3"/>
      <c r="D73" s="3"/>
      <c r="E73" s="3"/>
      <c r="F73" s="3"/>
      <c r="G73" s="3"/>
      <c r="H73" s="3"/>
    </row>
    <row r="74" spans="1:8" ht="17.45" customHeight="1">
      <c r="A74" s="3"/>
      <c r="B74" s="3"/>
      <c r="C74" s="3"/>
      <c r="D74" s="3"/>
      <c r="E74" s="3"/>
      <c r="F74" s="3"/>
      <c r="G74" s="3"/>
      <c r="H74" s="3"/>
    </row>
    <row r="75" spans="1:8" ht="17.45" customHeight="1">
      <c r="A75" s="3"/>
      <c r="B75" s="3"/>
      <c r="C75" s="3"/>
      <c r="D75" s="3"/>
      <c r="E75" s="3"/>
      <c r="F75" s="3"/>
      <c r="G75" s="3"/>
      <c r="H75" s="3"/>
    </row>
  </sheetData>
  <phoneticPr fontId="9" type="noConversion"/>
  <pageMargins left="0.75" right="0.75" top="1" bottom="1" header="0.5" footer="0.5"/>
  <pageSetup scale="72" firstPageNumber="52" orientation="portrait" horizontalDpi="300" verticalDpi="300" r:id="rId1"/>
  <headerFooter alignWithMargins="0">
    <oddFooter>&amp;LCDE, Public Scool Finance Unit&amp;C&amp;P&amp;RRevised July, 2004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>
      <selection activeCell="B12" sqref="B12"/>
    </sheetView>
  </sheetViews>
  <sheetFormatPr defaultRowHeight="16.5" customHeight="1"/>
  <cols>
    <col min="1" max="1" width="54" customWidth="1"/>
    <col min="2" max="2" width="30" customWidth="1"/>
    <col min="3" max="3" width="31" customWidth="1"/>
    <col min="4" max="4" width="24.5" customWidth="1"/>
    <col min="5" max="5" width="22.83203125" customWidth="1"/>
  </cols>
  <sheetData>
    <row r="1" spans="1:5" ht="16.5" customHeight="1">
      <c r="D1" s="10"/>
    </row>
    <row r="2" spans="1:5" ht="16.5" customHeight="1">
      <c r="A2" s="13" t="s">
        <v>131</v>
      </c>
    </row>
    <row r="3" spans="1:5" ht="16.5" customHeight="1">
      <c r="A3" s="13"/>
    </row>
    <row r="7" spans="1:5" ht="16.5" customHeight="1" thickBot="1"/>
    <row r="8" spans="1:5" ht="16.5" customHeight="1" thickTop="1">
      <c r="A8" s="31" t="s">
        <v>132</v>
      </c>
      <c r="B8" s="33" t="s">
        <v>133</v>
      </c>
      <c r="C8" s="33" t="s">
        <v>134</v>
      </c>
      <c r="D8" s="9" t="s">
        <v>135</v>
      </c>
      <c r="E8" s="9" t="s">
        <v>446</v>
      </c>
    </row>
    <row r="9" spans="1:5" ht="16.5" customHeight="1" thickBot="1">
      <c r="A9" s="18"/>
      <c r="B9" s="34" t="s">
        <v>136</v>
      </c>
      <c r="C9" s="34" t="s">
        <v>137</v>
      </c>
      <c r="D9" s="19"/>
      <c r="E9" s="19"/>
    </row>
    <row r="10" spans="1:5" ht="16.5" customHeight="1" thickTop="1">
      <c r="A10" s="32" t="s">
        <v>398</v>
      </c>
      <c r="B10" s="29">
        <f>GenFundREV!G47</f>
        <v>3588507</v>
      </c>
      <c r="C10" s="29">
        <f>GenFundExp2!G107</f>
        <v>2471411</v>
      </c>
      <c r="D10" s="29">
        <f>GenFundExp2!G113</f>
        <v>960000</v>
      </c>
      <c r="E10" s="155">
        <f>B10-C10-D10</f>
        <v>157096</v>
      </c>
    </row>
    <row r="11" spans="1:5" ht="16.5" customHeight="1">
      <c r="A11" s="32" t="s">
        <v>92</v>
      </c>
      <c r="B11" s="29">
        <f>CapRes!G13</f>
        <v>59340</v>
      </c>
      <c r="C11" s="29">
        <f>CapRes!G36</f>
        <v>59340</v>
      </c>
      <c r="D11" s="29">
        <f>CapRes!G43-CapRes!G39</f>
        <v>0</v>
      </c>
      <c r="E11" s="155">
        <f>B11-C11-D11</f>
        <v>0</v>
      </c>
    </row>
    <row r="12" spans="1:5" ht="16.5" customHeight="1">
      <c r="A12" s="32" t="s">
        <v>93</v>
      </c>
      <c r="B12" s="29">
        <f>BondRedm!G17</f>
        <v>253406</v>
      </c>
      <c r="C12" s="29">
        <f>BondRedm!G25</f>
        <v>106510</v>
      </c>
      <c r="D12" s="29">
        <v>0</v>
      </c>
      <c r="E12" s="155">
        <f>B12-C12-D12</f>
        <v>146896</v>
      </c>
    </row>
    <row r="13" spans="1:5" ht="16.5" customHeight="1">
      <c r="A13" s="32" t="s">
        <v>138</v>
      </c>
      <c r="B13" s="29">
        <f>FoodServ!G22</f>
        <v>190872</v>
      </c>
      <c r="C13" s="29">
        <f>FoodServ!G40</f>
        <v>158080</v>
      </c>
      <c r="D13" s="29">
        <v>0</v>
      </c>
      <c r="E13" s="155">
        <f>B13-C13-D13</f>
        <v>32792</v>
      </c>
    </row>
    <row r="14" spans="1:5" ht="16.5" customHeight="1">
      <c r="A14" s="32" t="s">
        <v>152</v>
      </c>
      <c r="B14" s="29">
        <f>PupilActAgency!G11</f>
        <v>240035</v>
      </c>
      <c r="C14" s="29">
        <f>PupilActAgency!G15</f>
        <v>200000</v>
      </c>
      <c r="D14" s="29">
        <v>0</v>
      </c>
      <c r="E14" s="155">
        <f>B14-C14-D14</f>
        <v>40035</v>
      </c>
    </row>
    <row r="16" spans="1:5" ht="16.5" customHeight="1">
      <c r="A16" s="39" t="s">
        <v>64</v>
      </c>
      <c r="B16" s="53">
        <f>SUM(B10:B14)</f>
        <v>4332160</v>
      </c>
      <c r="C16" s="53">
        <f>SUM(C10:C14)</f>
        <v>2995341</v>
      </c>
      <c r="D16" s="53">
        <f>SUM(D10:D14)</f>
        <v>960000</v>
      </c>
      <c r="E16" s="53">
        <f>SUM(E10:E14)</f>
        <v>376819</v>
      </c>
    </row>
  </sheetData>
  <phoneticPr fontId="9" type="noConversion"/>
  <pageMargins left="0.75" right="0.75" top="1" bottom="1" header="0.5" footer="0.5"/>
  <pageSetup scale="97" firstPageNumber="55" orientation="landscape" horizontalDpi="300" verticalDpi="300" r:id="rId1"/>
  <headerFooter alignWithMargins="0">
    <oddFooter>&amp;LCDE, Public Scool Finance Unit&amp;C&amp;P&amp;RRevised July, 2004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>
      <selection activeCell="G6" sqref="G6"/>
    </sheetView>
  </sheetViews>
  <sheetFormatPr defaultRowHeight="15.75" customHeight="1"/>
  <cols>
    <col min="1" max="1" width="10" style="95" customWidth="1"/>
    <col min="2" max="2" width="5" style="107" bestFit="1" customWidth="1"/>
    <col min="3" max="3" width="70.83203125" style="75" customWidth="1"/>
    <col min="4" max="7" width="15.83203125" style="75" customWidth="1"/>
    <col min="8" max="9" width="18.83203125" style="75" customWidth="1"/>
    <col min="10" max="16384" width="9.33203125" style="75"/>
  </cols>
  <sheetData>
    <row r="1" spans="1:9" ht="15.75" customHeight="1">
      <c r="A1" s="75" t="s">
        <v>298</v>
      </c>
      <c r="C1" s="96" t="str">
        <f>+'Page 1 - FY200X-0X'!B5</f>
        <v>Fremont School District RE-3</v>
      </c>
      <c r="D1" s="79" t="s">
        <v>276</v>
      </c>
      <c r="E1" s="80">
        <f>+'Page 1 - FY200X-0X'!F7</f>
        <v>1160</v>
      </c>
      <c r="G1" s="23" t="s">
        <v>278</v>
      </c>
      <c r="I1" s="44"/>
    </row>
    <row r="2" spans="1:9" ht="15.75" customHeight="1">
      <c r="A2" s="118" t="s">
        <v>277</v>
      </c>
      <c r="B2" s="108"/>
      <c r="C2" s="14"/>
    </row>
    <row r="3" spans="1:9" ht="29.25" customHeight="1">
      <c r="D3" s="81" t="s">
        <v>302</v>
      </c>
      <c r="E3" s="81" t="s">
        <v>303</v>
      </c>
      <c r="F3" s="81" t="s">
        <v>304</v>
      </c>
      <c r="G3" s="81" t="s">
        <v>27</v>
      </c>
      <c r="H3" s="76"/>
      <c r="I3" s="76"/>
    </row>
    <row r="4" spans="1:9" ht="15.75" customHeight="1" thickBot="1">
      <c r="D4" s="81"/>
      <c r="E4" s="81"/>
      <c r="F4" s="81"/>
      <c r="G4" s="81"/>
      <c r="H4" s="76"/>
      <c r="I4" s="76"/>
    </row>
    <row r="5" spans="1:9" ht="15.75" customHeight="1" thickBot="1">
      <c r="A5" s="57" t="s">
        <v>281</v>
      </c>
      <c r="B5" s="109" t="s">
        <v>279</v>
      </c>
      <c r="C5" s="16"/>
      <c r="D5" s="24">
        <v>1066035</v>
      </c>
      <c r="E5" s="24">
        <v>1068542</v>
      </c>
      <c r="F5" s="24">
        <v>1130902</v>
      </c>
      <c r="G5" s="24">
        <v>1231584</v>
      </c>
      <c r="H5" s="90"/>
    </row>
    <row r="6" spans="1:9" ht="15.75" customHeight="1">
      <c r="A6" s="60" t="s">
        <v>280</v>
      </c>
      <c r="B6" s="110" t="s">
        <v>282</v>
      </c>
      <c r="D6" s="76"/>
      <c r="E6" s="76"/>
      <c r="F6" s="76"/>
      <c r="G6" s="76"/>
      <c r="H6" s="76"/>
      <c r="I6" s="76"/>
    </row>
    <row r="7" spans="1:9" ht="15.75" customHeight="1">
      <c r="A7" s="78" t="s">
        <v>283</v>
      </c>
      <c r="B7" s="111" t="s">
        <v>159</v>
      </c>
      <c r="C7" s="41" t="s">
        <v>415</v>
      </c>
      <c r="D7" s="26">
        <v>1238939</v>
      </c>
      <c r="E7" s="26">
        <v>1265004</v>
      </c>
      <c r="F7" s="26">
        <v>1155965</v>
      </c>
      <c r="G7" s="26">
        <v>1167267</v>
      </c>
      <c r="H7" s="17"/>
      <c r="I7" s="76"/>
    </row>
    <row r="8" spans="1:9" ht="15.75" customHeight="1">
      <c r="A8" s="78" t="s">
        <v>284</v>
      </c>
      <c r="B8" s="111" t="s">
        <v>160</v>
      </c>
      <c r="C8" s="41" t="s">
        <v>416</v>
      </c>
      <c r="D8" s="26">
        <v>154931</v>
      </c>
      <c r="E8" s="26">
        <v>144979</v>
      </c>
      <c r="F8" s="26">
        <v>177462</v>
      </c>
      <c r="G8" s="26">
        <v>152623</v>
      </c>
      <c r="H8" s="17"/>
      <c r="I8" s="17"/>
    </row>
    <row r="9" spans="1:9" ht="15.75" customHeight="1">
      <c r="A9" s="78" t="s">
        <v>285</v>
      </c>
      <c r="B9" s="111" t="s">
        <v>162</v>
      </c>
      <c r="C9" s="41" t="s">
        <v>0</v>
      </c>
      <c r="D9" s="26">
        <v>3505</v>
      </c>
      <c r="E9" s="26">
        <v>350</v>
      </c>
      <c r="F9" s="26">
        <v>3500</v>
      </c>
      <c r="G9" s="26">
        <v>600</v>
      </c>
      <c r="H9" s="17"/>
      <c r="I9" s="76"/>
    </row>
    <row r="10" spans="1:9" ht="15.75" customHeight="1">
      <c r="A10" s="78" t="s">
        <v>414</v>
      </c>
      <c r="B10" s="111" t="s">
        <v>163</v>
      </c>
      <c r="C10" s="41" t="s">
        <v>1</v>
      </c>
      <c r="D10" s="26">
        <v>0</v>
      </c>
      <c r="E10" s="26">
        <v>0</v>
      </c>
      <c r="F10" s="26">
        <v>0</v>
      </c>
      <c r="G10" s="26">
        <v>0</v>
      </c>
      <c r="H10" s="17"/>
      <c r="I10" s="76"/>
    </row>
    <row r="11" spans="1:9" ht="15.75" customHeight="1">
      <c r="A11" s="78" t="s">
        <v>286</v>
      </c>
      <c r="B11" s="111" t="s">
        <v>164</v>
      </c>
      <c r="C11" s="41" t="s">
        <v>2</v>
      </c>
      <c r="D11" s="26">
        <v>8253</v>
      </c>
      <c r="E11" s="26">
        <v>8000</v>
      </c>
      <c r="F11" s="26">
        <v>7000</v>
      </c>
      <c r="G11" s="26">
        <v>7000</v>
      </c>
      <c r="H11" s="17"/>
      <c r="I11" s="76"/>
    </row>
    <row r="12" spans="1:9" ht="15.75" customHeight="1">
      <c r="A12" s="78" t="s">
        <v>287</v>
      </c>
      <c r="B12" s="111" t="s">
        <v>180</v>
      </c>
      <c r="C12" s="41" t="s">
        <v>3</v>
      </c>
      <c r="D12" s="26">
        <v>9465</v>
      </c>
      <c r="E12" s="26">
        <v>7000</v>
      </c>
      <c r="F12" s="26">
        <v>4400</v>
      </c>
      <c r="G12" s="26">
        <v>7000</v>
      </c>
      <c r="H12" s="17"/>
      <c r="I12" s="76"/>
    </row>
    <row r="13" spans="1:9" ht="15.75" customHeight="1">
      <c r="A13" s="78" t="s">
        <v>8</v>
      </c>
      <c r="B13" s="111" t="s">
        <v>187</v>
      </c>
      <c r="C13" s="41" t="s">
        <v>9</v>
      </c>
      <c r="D13" s="26">
        <v>2760</v>
      </c>
      <c r="E13" s="26">
        <v>0</v>
      </c>
      <c r="F13" s="26">
        <v>400</v>
      </c>
      <c r="G13" s="26">
        <v>0</v>
      </c>
      <c r="H13" s="17"/>
      <c r="I13" s="76"/>
    </row>
    <row r="14" spans="1:9" ht="15.75" customHeight="1" thickBot="1">
      <c r="B14" s="112"/>
      <c r="C14" s="41"/>
      <c r="D14" s="12"/>
      <c r="E14" s="12"/>
      <c r="F14" s="12"/>
      <c r="G14" s="12"/>
      <c r="H14" s="17"/>
      <c r="I14" s="76"/>
    </row>
    <row r="15" spans="1:9" ht="15.75" customHeight="1" thickTop="1" thickBot="1">
      <c r="B15" s="111" t="s">
        <v>194</v>
      </c>
      <c r="C15" s="41" t="s">
        <v>411</v>
      </c>
      <c r="D15" s="70">
        <f>SUM(D7:D13)</f>
        <v>1417853</v>
      </c>
      <c r="E15" s="70">
        <f>SUM(E7:E13)</f>
        <v>1425333</v>
      </c>
      <c r="F15" s="70">
        <f>SUM(F7:F14)</f>
        <v>1348727</v>
      </c>
      <c r="G15" s="70">
        <f>SUM(G7:G13)</f>
        <v>1334490</v>
      </c>
      <c r="I15" s="76"/>
    </row>
    <row r="16" spans="1:9" ht="15.75" customHeight="1" thickTop="1">
      <c r="B16" s="112"/>
      <c r="C16" s="41"/>
      <c r="D16" s="101"/>
      <c r="E16" s="101"/>
      <c r="F16" s="101"/>
      <c r="G16" s="101"/>
      <c r="I16" s="76"/>
    </row>
    <row r="17" spans="1:9" ht="15.75" customHeight="1">
      <c r="A17" s="78"/>
      <c r="B17" s="112"/>
      <c r="C17" s="41"/>
      <c r="D17" s="12"/>
      <c r="E17" s="12"/>
      <c r="F17" s="12"/>
      <c r="G17" s="12"/>
      <c r="I17" s="76"/>
    </row>
    <row r="18" spans="1:9" ht="15.75" customHeight="1">
      <c r="B18" s="110" t="s">
        <v>290</v>
      </c>
      <c r="D18" s="76"/>
      <c r="E18" s="76"/>
      <c r="F18" s="76"/>
      <c r="G18" s="76"/>
      <c r="H18" s="76"/>
      <c r="I18" s="76"/>
    </row>
    <row r="19" spans="1:9" ht="15.75" customHeight="1">
      <c r="A19" s="78" t="s">
        <v>291</v>
      </c>
      <c r="B19" s="111" t="s">
        <v>409</v>
      </c>
      <c r="C19" s="41" t="s">
        <v>4</v>
      </c>
      <c r="D19" s="26">
        <v>748297</v>
      </c>
      <c r="E19" s="26">
        <v>769977</v>
      </c>
      <c r="F19" s="26">
        <v>863605</v>
      </c>
      <c r="G19" s="26">
        <v>950832</v>
      </c>
      <c r="H19" s="17"/>
      <c r="I19" s="76"/>
    </row>
    <row r="20" spans="1:9" ht="15.75" customHeight="1">
      <c r="A20" s="83" t="s">
        <v>68</v>
      </c>
      <c r="B20" s="111" t="s">
        <v>410</v>
      </c>
      <c r="C20" s="1" t="s">
        <v>454</v>
      </c>
      <c r="D20" s="26">
        <v>0</v>
      </c>
      <c r="E20" s="26">
        <v>0</v>
      </c>
      <c r="F20" s="26">
        <v>0</v>
      </c>
      <c r="G20" s="26">
        <v>0</v>
      </c>
      <c r="H20" s="17"/>
      <c r="I20" s="76"/>
    </row>
    <row r="21" spans="1:9" ht="15.75" customHeight="1">
      <c r="A21" s="78" t="s">
        <v>292</v>
      </c>
      <c r="B21" s="111" t="s">
        <v>199</v>
      </c>
      <c r="C21" s="41" t="s">
        <v>5</v>
      </c>
      <c r="D21" s="26">
        <v>0</v>
      </c>
      <c r="E21" s="26">
        <v>0</v>
      </c>
      <c r="F21" s="26">
        <v>0</v>
      </c>
      <c r="G21" s="26">
        <v>0</v>
      </c>
      <c r="H21" s="17"/>
      <c r="I21" s="76"/>
    </row>
    <row r="22" spans="1:9" ht="15.75" customHeight="1">
      <c r="A22" s="78" t="s">
        <v>293</v>
      </c>
      <c r="B22" s="111" t="s">
        <v>200</v>
      </c>
      <c r="C22" s="41" t="s">
        <v>6</v>
      </c>
      <c r="D22" s="26">
        <v>6244</v>
      </c>
      <c r="E22" s="26">
        <v>6300</v>
      </c>
      <c r="F22" s="26">
        <v>6300</v>
      </c>
      <c r="G22" s="26">
        <v>6300</v>
      </c>
      <c r="H22" s="17"/>
      <c r="I22" s="76"/>
    </row>
    <row r="23" spans="1:9" ht="15.75" customHeight="1">
      <c r="A23" s="78" t="s">
        <v>294</v>
      </c>
      <c r="B23" s="111" t="s">
        <v>201</v>
      </c>
      <c r="C23" s="41" t="s">
        <v>7</v>
      </c>
      <c r="D23" s="26">
        <v>70482</v>
      </c>
      <c r="E23" s="26">
        <v>62000</v>
      </c>
      <c r="F23" s="26">
        <v>49275</v>
      </c>
      <c r="G23" s="26">
        <v>48000</v>
      </c>
      <c r="H23" s="17"/>
      <c r="I23" s="76"/>
    </row>
    <row r="24" spans="1:9" ht="15.75" customHeight="1">
      <c r="A24" s="97" t="s">
        <v>301</v>
      </c>
      <c r="B24" s="111" t="s">
        <v>202</v>
      </c>
      <c r="C24" s="41" t="s">
        <v>218</v>
      </c>
      <c r="D24" s="26">
        <v>0</v>
      </c>
      <c r="E24" s="26">
        <v>0</v>
      </c>
      <c r="F24" s="26">
        <v>0</v>
      </c>
      <c r="G24" s="26">
        <v>0</v>
      </c>
      <c r="H24" s="17"/>
      <c r="I24" s="76"/>
    </row>
    <row r="25" spans="1:9" ht="15.75" customHeight="1">
      <c r="A25" s="78" t="s">
        <v>97</v>
      </c>
      <c r="B25" s="113" t="s">
        <v>203</v>
      </c>
      <c r="C25" s="1" t="s">
        <v>461</v>
      </c>
      <c r="D25" s="26">
        <v>0</v>
      </c>
      <c r="E25" s="26">
        <v>0</v>
      </c>
      <c r="F25" s="26">
        <v>0</v>
      </c>
      <c r="G25" s="26">
        <v>0</v>
      </c>
      <c r="H25" s="12"/>
      <c r="I25" s="76"/>
    </row>
    <row r="26" spans="1:9" ht="15.75" customHeight="1">
      <c r="A26" s="78" t="s">
        <v>439</v>
      </c>
      <c r="B26" s="113" t="s">
        <v>204</v>
      </c>
      <c r="C26" s="41" t="s">
        <v>440</v>
      </c>
      <c r="D26" s="26">
        <v>0</v>
      </c>
      <c r="E26" s="26">
        <v>0</v>
      </c>
      <c r="F26" s="26">
        <v>0</v>
      </c>
      <c r="G26" s="26">
        <v>0</v>
      </c>
      <c r="H26" s="12"/>
      <c r="I26" s="76"/>
    </row>
    <row r="27" spans="1:9" ht="15.75" customHeight="1" thickBot="1">
      <c r="A27" s="83"/>
      <c r="B27" s="114"/>
      <c r="C27" s="41"/>
      <c r="D27" s="102"/>
      <c r="E27" s="102"/>
      <c r="F27" s="102"/>
      <c r="G27" s="102"/>
      <c r="H27" s="12"/>
      <c r="I27" s="76"/>
    </row>
    <row r="28" spans="1:9" ht="15.75" customHeight="1" thickTop="1" thickBot="1">
      <c r="B28" s="115" t="s">
        <v>205</v>
      </c>
      <c r="C28" s="41" t="s">
        <v>412</v>
      </c>
      <c r="D28" s="74">
        <f>SUM(D19:D26)</f>
        <v>825023</v>
      </c>
      <c r="E28" s="99">
        <f>SUM(E19:E26)</f>
        <v>838277</v>
      </c>
      <c r="F28" s="99">
        <f>SUM(F19:F26)</f>
        <v>919180</v>
      </c>
      <c r="G28" s="99">
        <f>SUM(G19:G26)</f>
        <v>1005132</v>
      </c>
      <c r="I28" s="76"/>
    </row>
    <row r="29" spans="1:9" ht="15.75" customHeight="1" thickTop="1">
      <c r="B29" s="116"/>
      <c r="C29" s="25" t="s">
        <v>295</v>
      </c>
      <c r="D29" s="101"/>
      <c r="E29" s="101"/>
      <c r="F29" s="101"/>
      <c r="G29" s="101"/>
      <c r="I29" s="76"/>
    </row>
    <row r="30" spans="1:9" ht="15.75" customHeight="1">
      <c r="A30" s="56" t="s">
        <v>455</v>
      </c>
      <c r="B30" s="156" t="s">
        <v>456</v>
      </c>
      <c r="C30" s="157" t="s">
        <v>458</v>
      </c>
      <c r="D30" s="26">
        <v>9947</v>
      </c>
      <c r="E30" s="26">
        <v>4984</v>
      </c>
      <c r="F30" s="26">
        <v>9036</v>
      </c>
      <c r="G30" s="26">
        <v>9009</v>
      </c>
      <c r="H30" s="12"/>
      <c r="I30" s="76"/>
    </row>
    <row r="31" spans="1:9" ht="15.75" customHeight="1">
      <c r="A31" s="95" t="s">
        <v>378</v>
      </c>
      <c r="B31" s="156" t="s">
        <v>457</v>
      </c>
      <c r="C31" s="41" t="s">
        <v>98</v>
      </c>
      <c r="D31" s="26">
        <v>77009</v>
      </c>
      <c r="E31" s="26">
        <v>63641</v>
      </c>
      <c r="F31" s="26">
        <v>69574</v>
      </c>
      <c r="G31" s="26">
        <v>63292</v>
      </c>
      <c r="H31" s="76"/>
      <c r="I31" s="76"/>
    </row>
    <row r="32" spans="1:9" ht="15.75" customHeight="1">
      <c r="A32" s="97" t="s">
        <v>42</v>
      </c>
      <c r="B32" s="113" t="s">
        <v>206</v>
      </c>
      <c r="C32" s="41" t="s">
        <v>99</v>
      </c>
      <c r="D32" s="26">
        <v>16577</v>
      </c>
      <c r="E32" s="26">
        <v>16000</v>
      </c>
      <c r="F32" s="26">
        <v>20436</v>
      </c>
      <c r="G32" s="26">
        <v>20000</v>
      </c>
      <c r="H32" s="76"/>
      <c r="I32" s="76"/>
    </row>
    <row r="33" spans="1:9" ht="15.75" customHeight="1" thickBot="1">
      <c r="B33" s="112"/>
      <c r="C33" s="41"/>
      <c r="D33" s="12"/>
      <c r="E33" s="12"/>
      <c r="F33" s="12"/>
      <c r="G33" s="12"/>
      <c r="H33" s="76"/>
      <c r="I33" s="76"/>
    </row>
    <row r="34" spans="1:9" ht="15.75" customHeight="1" thickTop="1" thickBot="1">
      <c r="B34" s="111" t="s">
        <v>207</v>
      </c>
      <c r="C34" s="41" t="s">
        <v>43</v>
      </c>
      <c r="D34" s="84">
        <f>SUM(D30:D33)</f>
        <v>103533</v>
      </c>
      <c r="E34" s="84">
        <f>SUM(E30:E33)</f>
        <v>84625</v>
      </c>
      <c r="F34" s="84">
        <f>SUM(F30:F33)</f>
        <v>99046</v>
      </c>
      <c r="G34" s="84">
        <f>SUM(G30:G33)</f>
        <v>92301</v>
      </c>
      <c r="I34" s="76"/>
    </row>
    <row r="35" spans="1:9" ht="15.75" customHeight="1" thickTop="1">
      <c r="B35" s="112"/>
      <c r="C35" s="41"/>
      <c r="D35" s="85"/>
      <c r="E35" s="85"/>
      <c r="F35" s="85"/>
      <c r="G35" s="85"/>
      <c r="I35" s="76"/>
    </row>
    <row r="36" spans="1:9" ht="15.75" customHeight="1">
      <c r="B36" s="114"/>
      <c r="C36" s="25" t="s">
        <v>296</v>
      </c>
      <c r="D36" s="76"/>
      <c r="E36" s="76"/>
      <c r="F36" s="76"/>
      <c r="G36" s="76"/>
      <c r="H36" s="76"/>
      <c r="I36" s="76"/>
    </row>
    <row r="37" spans="1:9" ht="15.75" customHeight="1">
      <c r="A37" s="78" t="s">
        <v>100</v>
      </c>
      <c r="B37" s="111" t="s">
        <v>208</v>
      </c>
      <c r="C37" s="2" t="s">
        <v>104</v>
      </c>
      <c r="D37" s="26">
        <v>0</v>
      </c>
      <c r="E37" s="26">
        <v>0</v>
      </c>
      <c r="F37" s="26">
        <v>0</v>
      </c>
      <c r="G37" s="26">
        <v>0</v>
      </c>
      <c r="H37" s="76"/>
      <c r="I37" s="76"/>
    </row>
    <row r="38" spans="1:9" ht="15.75" customHeight="1" thickBot="1">
      <c r="A38" s="78" t="s">
        <v>101</v>
      </c>
      <c r="B38" s="117" t="s">
        <v>209</v>
      </c>
      <c r="C38" s="2" t="s">
        <v>103</v>
      </c>
      <c r="D38" s="26">
        <v>-80000</v>
      </c>
      <c r="E38" s="26">
        <v>-70000</v>
      </c>
      <c r="F38" s="26">
        <v>-65000</v>
      </c>
      <c r="G38" s="26">
        <v>-75000</v>
      </c>
      <c r="H38" s="76"/>
      <c r="I38" s="76"/>
    </row>
    <row r="39" spans="1:9" ht="15.75" customHeight="1" thickTop="1" thickBot="1">
      <c r="B39" s="111" t="s">
        <v>210</v>
      </c>
      <c r="C39" s="41" t="s">
        <v>44</v>
      </c>
      <c r="D39" s="84">
        <f>SUM(D37:D38)</f>
        <v>-80000</v>
      </c>
      <c r="E39" s="84">
        <f>SUM(E37:E38)</f>
        <v>-70000</v>
      </c>
      <c r="F39" s="84">
        <f>SUM(F37:F38)</f>
        <v>-65000</v>
      </c>
      <c r="G39" s="84">
        <f>SUM(G37:G38)</f>
        <v>-75000</v>
      </c>
      <c r="I39" s="76"/>
    </row>
    <row r="40" spans="1:9" ht="15.75" customHeight="1" thickTop="1" thickBot="1">
      <c r="B40" s="112"/>
      <c r="C40" s="41"/>
      <c r="D40" s="85"/>
      <c r="E40" s="85"/>
      <c r="F40" s="85"/>
      <c r="G40" s="85"/>
      <c r="I40" s="76"/>
    </row>
    <row r="41" spans="1:9" ht="24.75" customHeight="1" thickTop="1" thickBot="1">
      <c r="B41" s="111" t="s">
        <v>211</v>
      </c>
      <c r="C41" s="100" t="s">
        <v>45</v>
      </c>
      <c r="D41" s="84">
        <f>D39+D34+D28+D15</f>
        <v>2266409</v>
      </c>
      <c r="E41" s="84">
        <f>E39+E34+E28+E15</f>
        <v>2278235</v>
      </c>
      <c r="F41" s="84">
        <f>F39+F34+F28+F15</f>
        <v>2301953</v>
      </c>
      <c r="G41" s="84">
        <f>G39+G34+G28+G15</f>
        <v>2356923</v>
      </c>
      <c r="I41" s="76"/>
    </row>
    <row r="42" spans="1:9" ht="15.75" customHeight="1" thickTop="1" thickBot="1">
      <c r="B42" s="112"/>
      <c r="C42" s="41"/>
      <c r="D42" s="85"/>
      <c r="E42" s="85"/>
      <c r="F42" s="85"/>
      <c r="G42" s="85"/>
      <c r="I42" s="76"/>
    </row>
    <row r="43" spans="1:9" ht="22.7" customHeight="1" thickTop="1" thickBot="1">
      <c r="B43" s="111" t="s">
        <v>212</v>
      </c>
      <c r="C43" s="100" t="s">
        <v>46</v>
      </c>
      <c r="D43" s="84">
        <f>D41+D5</f>
        <v>3332444</v>
      </c>
      <c r="E43" s="84">
        <f>E41+E5</f>
        <v>3346777</v>
      </c>
      <c r="F43" s="84">
        <f>F41+F5</f>
        <v>3432855</v>
      </c>
      <c r="G43" s="84">
        <f>G41+G5</f>
        <v>3588507</v>
      </c>
    </row>
    <row r="44" spans="1:9" ht="15.75" customHeight="1" thickTop="1">
      <c r="B44" s="112"/>
      <c r="C44" s="41"/>
      <c r="D44" s="85"/>
      <c r="E44" s="85"/>
      <c r="F44" s="85"/>
      <c r="G44" s="85"/>
    </row>
    <row r="45" spans="1:9" ht="15.75" customHeight="1">
      <c r="A45" s="95" t="s">
        <v>102</v>
      </c>
      <c r="B45" s="111" t="s">
        <v>213</v>
      </c>
      <c r="C45" s="41" t="s">
        <v>105</v>
      </c>
      <c r="D45" s="26">
        <v>0</v>
      </c>
      <c r="E45" s="26">
        <v>0</v>
      </c>
      <c r="F45" s="26">
        <v>0</v>
      </c>
      <c r="G45" s="26">
        <v>0</v>
      </c>
      <c r="H45" s="76"/>
      <c r="I45" s="76"/>
    </row>
    <row r="46" spans="1:9" ht="15.75" customHeight="1" thickBot="1">
      <c r="A46" s="97"/>
      <c r="B46" s="111"/>
      <c r="C46" s="41"/>
      <c r="D46" s="12"/>
      <c r="E46" s="12"/>
      <c r="F46" s="12"/>
      <c r="G46" s="12"/>
      <c r="H46" s="76"/>
      <c r="I46" s="76"/>
    </row>
    <row r="47" spans="1:9" ht="15.75" customHeight="1" thickTop="1" thickBot="1">
      <c r="A47" s="97"/>
      <c r="B47" s="111" t="s">
        <v>72</v>
      </c>
      <c r="C47" s="1" t="s">
        <v>469</v>
      </c>
      <c r="D47" s="84">
        <f>D43-D45</f>
        <v>3332444</v>
      </c>
      <c r="E47" s="84">
        <f t="shared" ref="E47:G47" si="0">E43-E45</f>
        <v>3346777</v>
      </c>
      <c r="F47" s="84">
        <f t="shared" si="0"/>
        <v>3432855</v>
      </c>
      <c r="G47" s="84">
        <f t="shared" si="0"/>
        <v>3588507</v>
      </c>
      <c r="H47" s="76"/>
      <c r="I47" s="76"/>
    </row>
    <row r="48" spans="1:9" ht="15.75" customHeight="1" thickTop="1" thickBot="1">
      <c r="A48" s="97"/>
      <c r="B48" s="112"/>
      <c r="C48" s="41"/>
      <c r="D48" s="12"/>
      <c r="E48" s="12"/>
      <c r="F48" s="12"/>
      <c r="G48" s="12"/>
      <c r="H48" s="76"/>
      <c r="I48" s="76"/>
    </row>
    <row r="49" spans="2:7" ht="15.75" customHeight="1" thickBot="1">
      <c r="B49" s="111" t="s">
        <v>73</v>
      </c>
      <c r="C49" s="20" t="s">
        <v>468</v>
      </c>
      <c r="D49" s="86">
        <f>D41-D45</f>
        <v>2266409</v>
      </c>
      <c r="E49" s="86">
        <f t="shared" ref="E49:G49" si="1">E41-E45</f>
        <v>2278235</v>
      </c>
      <c r="F49" s="86">
        <f t="shared" si="1"/>
        <v>2301953</v>
      </c>
      <c r="G49" s="86">
        <f t="shared" si="1"/>
        <v>2356923</v>
      </c>
    </row>
  </sheetData>
  <phoneticPr fontId="9" type="noConversion"/>
  <pageMargins left="0.75" right="0.75" top="1" bottom="1" header="0.5" footer="0.5"/>
  <pageSetup scale="78" fitToHeight="0" orientation="portrait" useFirstPageNumber="1" horizontalDpi="300" verticalDpi="300" r:id="rId1"/>
  <headerFooter alignWithMargins="0">
    <oddFooter>&amp;LCDE, Public Scool Finance Unit&amp;C&amp;P&amp;RRevised July, 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workbookViewId="0">
      <selection activeCell="A170" sqref="A170:XFD170"/>
    </sheetView>
  </sheetViews>
  <sheetFormatPr defaultRowHeight="16.5" customHeight="1"/>
  <cols>
    <col min="1" max="1" width="4.83203125" style="75" customWidth="1"/>
    <col min="2" max="2" width="7.83203125" style="75" customWidth="1"/>
    <col min="3" max="3" width="70.83203125" style="75" customWidth="1"/>
    <col min="4" max="7" width="15.83203125" style="75" customWidth="1"/>
    <col min="8" max="8" width="6.33203125" style="75" customWidth="1"/>
    <col min="9" max="16384" width="9.33203125" style="75"/>
  </cols>
  <sheetData>
    <row r="1" spans="1:8" ht="16.5" customHeight="1">
      <c r="A1" s="75" t="s">
        <v>298</v>
      </c>
      <c r="C1" s="79" t="str">
        <f>+'Page 1 - FY200X-0X'!B5</f>
        <v>Fremont School District RE-3</v>
      </c>
      <c r="D1" s="75" t="s">
        <v>276</v>
      </c>
      <c r="E1" s="80">
        <f>+'Page 1 - FY200X-0X'!F7</f>
        <v>1160</v>
      </c>
      <c r="G1" s="23" t="s">
        <v>278</v>
      </c>
    </row>
    <row r="2" spans="1:8" ht="16.5" customHeight="1">
      <c r="A2" s="120" t="s">
        <v>299</v>
      </c>
      <c r="B2" s="13"/>
      <c r="H2" s="23"/>
    </row>
    <row r="3" spans="1:8" ht="16.5" customHeight="1">
      <c r="A3" s="13"/>
      <c r="B3" s="13"/>
      <c r="G3" s="23"/>
      <c r="H3" s="23"/>
    </row>
    <row r="4" spans="1:8" ht="16.5" customHeight="1">
      <c r="A4" s="25" t="s">
        <v>305</v>
      </c>
      <c r="D4" s="93" t="s">
        <v>342</v>
      </c>
      <c r="E4" s="93" t="s">
        <v>307</v>
      </c>
      <c r="F4" s="93" t="s">
        <v>307</v>
      </c>
      <c r="G4" s="93" t="s">
        <v>28</v>
      </c>
    </row>
    <row r="5" spans="1:8" s="94" customFormat="1" ht="16.5" customHeight="1">
      <c r="B5" s="119" t="s">
        <v>63</v>
      </c>
      <c r="D5" s="65" t="s">
        <v>343</v>
      </c>
      <c r="E5" s="65" t="s">
        <v>308</v>
      </c>
      <c r="F5" s="65" t="s">
        <v>309</v>
      </c>
      <c r="G5" s="64" t="s">
        <v>310</v>
      </c>
    </row>
    <row r="6" spans="1:8" ht="16.5" customHeight="1">
      <c r="A6" s="20" t="s">
        <v>345</v>
      </c>
    </row>
    <row r="7" spans="1:8" ht="16.5" customHeight="1">
      <c r="B7" s="71" t="s">
        <v>240</v>
      </c>
      <c r="C7" s="41" t="s">
        <v>306</v>
      </c>
      <c r="D7" s="66">
        <v>269196</v>
      </c>
      <c r="E7" s="66">
        <v>235200</v>
      </c>
      <c r="F7" s="66">
        <v>251358</v>
      </c>
      <c r="G7" s="66">
        <v>240070</v>
      </c>
    </row>
    <row r="8" spans="1:8" ht="16.5" customHeight="1">
      <c r="A8" s="41"/>
      <c r="B8" s="71" t="s">
        <v>241</v>
      </c>
      <c r="C8" s="41" t="s">
        <v>311</v>
      </c>
      <c r="D8" s="66">
        <v>81622</v>
      </c>
      <c r="E8" s="66">
        <v>75182</v>
      </c>
      <c r="F8" s="66">
        <v>73125</v>
      </c>
      <c r="G8" s="66">
        <v>81054</v>
      </c>
    </row>
    <row r="9" spans="1:8" ht="16.5" customHeight="1">
      <c r="A9" s="41"/>
      <c r="B9" s="71" t="s">
        <v>242</v>
      </c>
      <c r="C9" s="41" t="s">
        <v>312</v>
      </c>
      <c r="D9" s="66">
        <v>0</v>
      </c>
      <c r="E9" s="66">
        <v>0</v>
      </c>
      <c r="F9" s="66">
        <v>0</v>
      </c>
      <c r="G9" s="66">
        <v>0</v>
      </c>
    </row>
    <row r="10" spans="1:8" ht="16.5" customHeight="1">
      <c r="A10" s="41"/>
      <c r="B10" s="71" t="s">
        <v>314</v>
      </c>
      <c r="C10" s="41" t="s">
        <v>442</v>
      </c>
      <c r="D10" s="66">
        <v>0</v>
      </c>
      <c r="E10" s="66">
        <v>0</v>
      </c>
      <c r="F10" s="66">
        <v>1000</v>
      </c>
      <c r="G10" s="66">
        <v>1400</v>
      </c>
    </row>
    <row r="11" spans="1:8" ht="16.5" customHeight="1">
      <c r="A11" s="41"/>
      <c r="B11" s="71" t="s">
        <v>323</v>
      </c>
      <c r="C11" s="41" t="s">
        <v>328</v>
      </c>
      <c r="D11" s="66">
        <v>0</v>
      </c>
      <c r="E11" s="66">
        <v>0</v>
      </c>
      <c r="F11" s="66">
        <v>0</v>
      </c>
      <c r="G11" s="66">
        <v>0</v>
      </c>
    </row>
    <row r="12" spans="1:8" ht="16.5" customHeight="1">
      <c r="A12" s="41"/>
      <c r="B12" s="71" t="s">
        <v>245</v>
      </c>
      <c r="C12" s="41" t="s">
        <v>332</v>
      </c>
      <c r="D12" s="66">
        <v>9354</v>
      </c>
      <c r="E12" s="66">
        <v>7700</v>
      </c>
      <c r="F12" s="66">
        <v>4501</v>
      </c>
      <c r="G12" s="66">
        <v>9200</v>
      </c>
    </row>
    <row r="13" spans="1:8" ht="16.5" customHeight="1">
      <c r="A13" s="41"/>
      <c r="B13" s="71" t="s">
        <v>330</v>
      </c>
      <c r="C13" s="41" t="s">
        <v>333</v>
      </c>
      <c r="D13" s="66">
        <v>2966</v>
      </c>
      <c r="E13" s="66">
        <v>4500</v>
      </c>
      <c r="F13" s="66">
        <v>3906</v>
      </c>
      <c r="G13" s="66">
        <v>4500</v>
      </c>
    </row>
    <row r="14" spans="1:8" ht="16.5" customHeight="1">
      <c r="A14" s="41"/>
      <c r="B14" s="71" t="s">
        <v>19</v>
      </c>
      <c r="C14" s="41" t="s">
        <v>337</v>
      </c>
      <c r="D14" s="66">
        <v>0</v>
      </c>
      <c r="E14" s="66">
        <v>0</v>
      </c>
      <c r="F14" s="66">
        <v>0</v>
      </c>
      <c r="G14" s="66">
        <v>0</v>
      </c>
    </row>
    <row r="15" spans="1:8" ht="16.5" customHeight="1" thickBot="1">
      <c r="A15" s="41"/>
      <c r="B15" s="71" t="s">
        <v>247</v>
      </c>
      <c r="C15" s="41" t="s">
        <v>339</v>
      </c>
      <c r="D15" s="66">
        <v>0</v>
      </c>
      <c r="E15" s="66">
        <v>0</v>
      </c>
      <c r="F15" s="66">
        <v>0</v>
      </c>
      <c r="G15" s="66">
        <v>0</v>
      </c>
    </row>
    <row r="16" spans="1:8" ht="16.5" customHeight="1" thickTop="1" thickBot="1">
      <c r="A16" s="41"/>
      <c r="B16" s="71"/>
      <c r="C16" s="41" t="s">
        <v>438</v>
      </c>
      <c r="D16" s="70">
        <f>SUM(D7:D15)</f>
        <v>363138</v>
      </c>
      <c r="E16" s="70">
        <f>SUM(E7:E15)</f>
        <v>322582</v>
      </c>
      <c r="F16" s="70">
        <f>SUM(F7:F15)</f>
        <v>333890</v>
      </c>
      <c r="G16" s="70">
        <f>SUM(G7:G15)</f>
        <v>336224</v>
      </c>
    </row>
    <row r="17" spans="1:7" ht="16.5" customHeight="1" thickTop="1">
      <c r="A17" s="41"/>
      <c r="B17" s="71"/>
      <c r="C17" s="41"/>
      <c r="D17" s="12"/>
      <c r="E17" s="12"/>
      <c r="F17" s="12"/>
      <c r="G17" s="12"/>
    </row>
    <row r="18" spans="1:7" ht="16.5" customHeight="1">
      <c r="A18" s="20" t="s">
        <v>346</v>
      </c>
      <c r="B18" s="20"/>
      <c r="C18" s="20"/>
      <c r="D18" s="12"/>
      <c r="E18" s="12"/>
      <c r="F18" s="12"/>
      <c r="G18" s="12"/>
    </row>
    <row r="19" spans="1:7" ht="16.5" customHeight="1">
      <c r="B19" s="71" t="s">
        <v>240</v>
      </c>
      <c r="C19" s="41" t="s">
        <v>424</v>
      </c>
      <c r="D19" s="63">
        <v>12472</v>
      </c>
      <c r="E19" s="63">
        <v>5000</v>
      </c>
      <c r="F19" s="63">
        <v>5900</v>
      </c>
      <c r="G19" s="63">
        <v>5000</v>
      </c>
    </row>
    <row r="20" spans="1:7" ht="16.5" customHeight="1">
      <c r="A20" s="41"/>
      <c r="B20" s="71" t="s">
        <v>241</v>
      </c>
      <c r="C20" s="41" t="s">
        <v>311</v>
      </c>
      <c r="D20" s="63">
        <v>2244</v>
      </c>
      <c r="E20" s="63">
        <v>800</v>
      </c>
      <c r="F20" s="63">
        <v>2240</v>
      </c>
      <c r="G20" s="63">
        <v>2450</v>
      </c>
    </row>
    <row r="21" spans="1:7" ht="16.5" customHeight="1">
      <c r="A21" s="41"/>
      <c r="B21" s="71" t="s">
        <v>242</v>
      </c>
      <c r="C21" s="41" t="s">
        <v>312</v>
      </c>
      <c r="D21" s="63">
        <v>0</v>
      </c>
      <c r="E21" s="63">
        <v>0</v>
      </c>
      <c r="F21" s="63">
        <v>0</v>
      </c>
      <c r="G21" s="63">
        <v>0</v>
      </c>
    </row>
    <row r="22" spans="1:7" ht="16.5" customHeight="1">
      <c r="A22" s="41"/>
      <c r="B22" s="71" t="s">
        <v>314</v>
      </c>
      <c r="C22" s="41" t="s">
        <v>442</v>
      </c>
      <c r="D22" s="63">
        <v>2533</v>
      </c>
      <c r="E22" s="63">
        <v>2300</v>
      </c>
      <c r="F22" s="63">
        <v>1075</v>
      </c>
      <c r="G22" s="63">
        <v>1400</v>
      </c>
    </row>
    <row r="23" spans="1:7" ht="16.5" customHeight="1">
      <c r="A23" s="41"/>
      <c r="B23" s="71" t="s">
        <v>323</v>
      </c>
      <c r="C23" s="41" t="s">
        <v>328</v>
      </c>
      <c r="D23" s="63">
        <v>1486</v>
      </c>
      <c r="E23" s="63">
        <v>2700</v>
      </c>
      <c r="F23" s="63">
        <v>0</v>
      </c>
      <c r="G23" s="63">
        <v>0</v>
      </c>
    </row>
    <row r="24" spans="1:7" ht="16.5" customHeight="1">
      <c r="A24" s="41"/>
      <c r="B24" s="71" t="s">
        <v>329</v>
      </c>
      <c r="C24" s="41" t="s">
        <v>331</v>
      </c>
      <c r="D24" s="63">
        <v>0</v>
      </c>
      <c r="E24" s="63">
        <v>0</v>
      </c>
      <c r="F24" s="63">
        <v>0</v>
      </c>
      <c r="G24" s="63">
        <v>0</v>
      </c>
    </row>
    <row r="25" spans="1:7" ht="16.5" customHeight="1">
      <c r="A25" s="41"/>
      <c r="B25" s="71" t="s">
        <v>245</v>
      </c>
      <c r="C25" s="41" t="s">
        <v>332</v>
      </c>
      <c r="D25" s="63">
        <v>2787</v>
      </c>
      <c r="E25" s="63">
        <v>3000</v>
      </c>
      <c r="F25" s="63">
        <v>4437</v>
      </c>
      <c r="G25" s="63">
        <v>4200</v>
      </c>
    </row>
    <row r="26" spans="1:7" ht="16.5" customHeight="1">
      <c r="A26" s="41"/>
      <c r="B26" s="71" t="s">
        <v>330</v>
      </c>
      <c r="C26" s="41" t="s">
        <v>333</v>
      </c>
      <c r="D26" s="63">
        <v>9996</v>
      </c>
      <c r="E26" s="63">
        <v>10000</v>
      </c>
      <c r="F26" s="63">
        <v>10755</v>
      </c>
      <c r="G26" s="63">
        <v>10000</v>
      </c>
    </row>
    <row r="27" spans="1:7" ht="16.5" customHeight="1">
      <c r="A27" s="41"/>
      <c r="B27" s="71" t="s">
        <v>19</v>
      </c>
      <c r="C27" s="41" t="s">
        <v>337</v>
      </c>
      <c r="D27" s="63">
        <v>0</v>
      </c>
      <c r="E27" s="63">
        <v>0</v>
      </c>
      <c r="F27" s="63">
        <v>0</v>
      </c>
      <c r="G27" s="63">
        <v>0</v>
      </c>
    </row>
    <row r="28" spans="1:7" ht="16.5" customHeight="1" thickBot="1">
      <c r="A28" s="41"/>
      <c r="B28" s="71" t="s">
        <v>247</v>
      </c>
      <c r="C28" s="41" t="s">
        <v>339</v>
      </c>
      <c r="D28" s="63">
        <v>0</v>
      </c>
      <c r="E28" s="63">
        <v>0</v>
      </c>
      <c r="F28" s="63">
        <v>0</v>
      </c>
      <c r="G28" s="63">
        <v>0</v>
      </c>
    </row>
    <row r="29" spans="1:7" ht="16.5" customHeight="1" thickTop="1" thickBot="1">
      <c r="A29" s="41"/>
      <c r="B29" s="71"/>
      <c r="C29" s="41" t="s">
        <v>341</v>
      </c>
      <c r="D29" s="70">
        <f>SUM(D19:D28)</f>
        <v>31518</v>
      </c>
      <c r="E29" s="70">
        <f>SUM(E19:E28)</f>
        <v>23800</v>
      </c>
      <c r="F29" s="70">
        <f>SUM(F19:F28)</f>
        <v>24407</v>
      </c>
      <c r="G29" s="70">
        <f>SUM(G19:G28)</f>
        <v>23050</v>
      </c>
    </row>
    <row r="30" spans="1:7" ht="16.5" customHeight="1" thickTop="1">
      <c r="A30" s="20"/>
      <c r="B30" s="20"/>
      <c r="C30" s="20"/>
      <c r="D30" s="12"/>
      <c r="E30" s="12"/>
      <c r="F30" s="12"/>
      <c r="G30" s="12"/>
    </row>
    <row r="31" spans="1:7" ht="16.5" customHeight="1">
      <c r="A31" s="20" t="s">
        <v>344</v>
      </c>
      <c r="B31" s="20"/>
      <c r="C31" s="20"/>
      <c r="D31" s="12"/>
      <c r="E31" s="12"/>
      <c r="F31" s="12"/>
      <c r="G31" s="12"/>
    </row>
    <row r="32" spans="1:7" ht="16.5" customHeight="1">
      <c r="B32" s="71" t="s">
        <v>240</v>
      </c>
      <c r="C32" s="41" t="s">
        <v>306</v>
      </c>
      <c r="D32" s="63">
        <v>72221</v>
      </c>
      <c r="E32" s="63">
        <v>73136</v>
      </c>
      <c r="F32" s="63">
        <v>74609</v>
      </c>
      <c r="G32" s="63">
        <v>77112</v>
      </c>
    </row>
    <row r="33" spans="1:7" ht="16.5" customHeight="1">
      <c r="A33" s="41"/>
      <c r="B33" s="71" t="s">
        <v>241</v>
      </c>
      <c r="C33" s="41" t="s">
        <v>311</v>
      </c>
      <c r="D33" s="63">
        <v>16615</v>
      </c>
      <c r="E33" s="63">
        <v>18925</v>
      </c>
      <c r="F33" s="63">
        <v>17630</v>
      </c>
      <c r="G33" s="63">
        <v>20422</v>
      </c>
    </row>
    <row r="34" spans="1:7" ht="16.5" customHeight="1">
      <c r="A34" s="41"/>
      <c r="B34" s="71" t="s">
        <v>244</v>
      </c>
      <c r="C34" s="41" t="s">
        <v>318</v>
      </c>
      <c r="D34" s="63">
        <v>1274</v>
      </c>
      <c r="E34" s="63">
        <v>1900</v>
      </c>
      <c r="F34" s="63">
        <v>3162</v>
      </c>
      <c r="G34" s="63">
        <v>3000</v>
      </c>
    </row>
    <row r="35" spans="1:7" ht="16.5" customHeight="1">
      <c r="A35" s="41"/>
      <c r="B35" s="71" t="s">
        <v>245</v>
      </c>
      <c r="C35" s="41" t="s">
        <v>332</v>
      </c>
      <c r="D35" s="63">
        <v>10003</v>
      </c>
      <c r="E35" s="63">
        <v>10300</v>
      </c>
      <c r="F35" s="63">
        <v>13854</v>
      </c>
      <c r="G35" s="63">
        <v>15450</v>
      </c>
    </row>
    <row r="36" spans="1:7" ht="16.5" customHeight="1">
      <c r="A36" s="41"/>
      <c r="B36" s="71" t="s">
        <v>330</v>
      </c>
      <c r="C36" s="41" t="s">
        <v>333</v>
      </c>
      <c r="D36" s="63">
        <v>28</v>
      </c>
      <c r="E36" s="63">
        <v>204</v>
      </c>
      <c r="F36" s="63">
        <v>204</v>
      </c>
      <c r="G36" s="63">
        <v>204</v>
      </c>
    </row>
    <row r="37" spans="1:7" ht="16.5" customHeight="1">
      <c r="A37" s="41"/>
      <c r="B37" s="71" t="s">
        <v>19</v>
      </c>
      <c r="C37" s="41" t="s">
        <v>337</v>
      </c>
      <c r="D37" s="63">
        <v>0</v>
      </c>
      <c r="E37" s="63">
        <v>0</v>
      </c>
      <c r="F37" s="63">
        <v>0</v>
      </c>
      <c r="G37" s="63">
        <v>0</v>
      </c>
    </row>
    <row r="38" spans="1:7" ht="16.5" customHeight="1" thickBot="1">
      <c r="A38" s="41"/>
      <c r="B38" s="71" t="s">
        <v>247</v>
      </c>
      <c r="C38" s="41" t="s">
        <v>339</v>
      </c>
      <c r="D38" s="63">
        <v>0</v>
      </c>
      <c r="E38" s="63">
        <v>0</v>
      </c>
      <c r="F38" s="63">
        <v>0</v>
      </c>
      <c r="G38" s="63">
        <v>0</v>
      </c>
    </row>
    <row r="39" spans="1:7" ht="16.5" customHeight="1" thickTop="1" thickBot="1">
      <c r="A39" s="41"/>
      <c r="B39" s="71"/>
      <c r="C39" s="41" t="s">
        <v>350</v>
      </c>
      <c r="D39" s="70">
        <f>SUM(D32:D38)</f>
        <v>100141</v>
      </c>
      <c r="E39" s="70">
        <f>SUM(E32:E38)</f>
        <v>104465</v>
      </c>
      <c r="F39" s="70">
        <f>SUM(F32:F38)</f>
        <v>109459</v>
      </c>
      <c r="G39" s="70">
        <f>SUM(G32:G38)</f>
        <v>116188</v>
      </c>
    </row>
    <row r="40" spans="1:7" ht="16.5" customHeight="1" thickTop="1">
      <c r="A40" s="20"/>
      <c r="B40" s="20"/>
      <c r="C40" s="20"/>
      <c r="D40" s="12"/>
      <c r="E40" s="12"/>
      <c r="F40" s="12"/>
      <c r="G40" s="12"/>
    </row>
    <row r="41" spans="1:7" ht="16.5" customHeight="1">
      <c r="A41" s="20" t="s">
        <v>419</v>
      </c>
      <c r="B41" s="41"/>
      <c r="C41" s="41"/>
      <c r="D41" s="12"/>
      <c r="E41" s="12"/>
      <c r="F41" s="12"/>
      <c r="G41" s="12"/>
    </row>
    <row r="42" spans="1:7" ht="16.5" customHeight="1">
      <c r="B42" s="71" t="s">
        <v>240</v>
      </c>
      <c r="C42" s="41" t="s">
        <v>306</v>
      </c>
      <c r="D42" s="63">
        <v>654</v>
      </c>
      <c r="E42" s="63">
        <v>14518</v>
      </c>
      <c r="F42" s="63">
        <v>9679</v>
      </c>
      <c r="G42" s="63">
        <v>14808</v>
      </c>
    </row>
    <row r="43" spans="1:7" ht="16.5" customHeight="1" thickBot="1">
      <c r="A43" s="41"/>
      <c r="B43" s="71" t="s">
        <v>241</v>
      </c>
      <c r="C43" s="41" t="s">
        <v>311</v>
      </c>
      <c r="D43" s="63">
        <v>66</v>
      </c>
      <c r="E43" s="63">
        <v>7973</v>
      </c>
      <c r="F43" s="63">
        <v>1795</v>
      </c>
      <c r="G43" s="63">
        <v>2913</v>
      </c>
    </row>
    <row r="44" spans="1:7" ht="16.5" customHeight="1" thickTop="1" thickBot="1">
      <c r="A44" s="41"/>
      <c r="B44" s="71"/>
      <c r="C44" s="41" t="s">
        <v>421</v>
      </c>
      <c r="D44" s="70">
        <f>SUM(D42:D43)</f>
        <v>720</v>
      </c>
      <c r="E44" s="70">
        <f>SUM(E42:E43)</f>
        <v>22491</v>
      </c>
      <c r="F44" s="70">
        <f>SUM(F42:F43)</f>
        <v>11474</v>
      </c>
      <c r="G44" s="70">
        <f>SUM(G42:G43)</f>
        <v>17721</v>
      </c>
    </row>
    <row r="45" spans="1:7" ht="16.5" customHeight="1" thickTop="1">
      <c r="A45" s="20"/>
      <c r="B45" s="20"/>
      <c r="C45" s="20"/>
      <c r="D45" s="12"/>
      <c r="E45" s="12"/>
      <c r="F45" s="12"/>
      <c r="G45" s="12"/>
    </row>
    <row r="46" spans="1:7" ht="16.5" customHeight="1">
      <c r="A46" s="20" t="s">
        <v>417</v>
      </c>
      <c r="B46" s="41"/>
      <c r="C46" s="41"/>
      <c r="D46" s="12"/>
      <c r="E46" s="12"/>
      <c r="F46" s="12"/>
      <c r="G46" s="12"/>
    </row>
    <row r="47" spans="1:7" ht="16.5" customHeight="1">
      <c r="B47" s="71" t="s">
        <v>240</v>
      </c>
      <c r="C47" s="41" t="s">
        <v>306</v>
      </c>
      <c r="D47" s="63">
        <v>67229</v>
      </c>
      <c r="E47" s="63">
        <v>41347</v>
      </c>
      <c r="F47" s="63">
        <v>43257</v>
      </c>
      <c r="G47" s="63">
        <v>53039</v>
      </c>
    </row>
    <row r="48" spans="1:7" ht="16.5" customHeight="1">
      <c r="A48" s="41"/>
      <c r="B48" s="71" t="s">
        <v>241</v>
      </c>
      <c r="C48" s="41" t="s">
        <v>311</v>
      </c>
      <c r="D48" s="63">
        <v>8945</v>
      </c>
      <c r="E48" s="63">
        <v>18480</v>
      </c>
      <c r="F48" s="63">
        <v>11431</v>
      </c>
      <c r="G48" s="63">
        <v>15969</v>
      </c>
    </row>
    <row r="49" spans="1:7" ht="16.5" customHeight="1">
      <c r="A49" s="41"/>
      <c r="B49" s="71" t="s">
        <v>242</v>
      </c>
      <c r="C49" s="41" t="s">
        <v>312</v>
      </c>
      <c r="D49" s="63">
        <v>0</v>
      </c>
      <c r="E49" s="63">
        <v>0</v>
      </c>
      <c r="F49" s="63">
        <v>0</v>
      </c>
      <c r="G49" s="63">
        <v>0</v>
      </c>
    </row>
    <row r="50" spans="1:7" ht="16.5" customHeight="1" thickBot="1">
      <c r="A50" s="41"/>
      <c r="B50" s="71" t="s">
        <v>245</v>
      </c>
      <c r="C50" s="41" t="s">
        <v>332</v>
      </c>
      <c r="D50" s="63">
        <v>835</v>
      </c>
      <c r="E50" s="63">
        <v>902</v>
      </c>
      <c r="F50" s="63">
        <v>1147</v>
      </c>
      <c r="G50" s="63">
        <v>1002</v>
      </c>
    </row>
    <row r="51" spans="1:7" ht="16.5" customHeight="1" thickTop="1" thickBot="1">
      <c r="A51" s="41"/>
      <c r="B51" s="71"/>
      <c r="C51" s="41" t="s">
        <v>418</v>
      </c>
      <c r="D51" s="70">
        <f>SUM(D47:D50)</f>
        <v>77009</v>
      </c>
      <c r="E51" s="70">
        <f>SUM(E47:E50)</f>
        <v>60729</v>
      </c>
      <c r="F51" s="70">
        <f>SUM(F47:F50)</f>
        <v>55835</v>
      </c>
      <c r="G51" s="70">
        <f>SUM(G47:G50)</f>
        <v>70010</v>
      </c>
    </row>
    <row r="52" spans="1:7" ht="16.5" customHeight="1" thickTop="1">
      <c r="A52" s="20" t="s">
        <v>420</v>
      </c>
      <c r="B52" s="41"/>
      <c r="C52" s="41"/>
      <c r="D52" s="12"/>
      <c r="E52" s="12"/>
      <c r="F52" s="12"/>
      <c r="G52" s="12"/>
    </row>
    <row r="53" spans="1:7" ht="16.5" customHeight="1">
      <c r="B53" s="71" t="s">
        <v>240</v>
      </c>
      <c r="C53" s="41" t="s">
        <v>306</v>
      </c>
      <c r="D53" s="63">
        <v>0</v>
      </c>
      <c r="E53" s="63">
        <v>0</v>
      </c>
      <c r="F53" s="63">
        <v>0</v>
      </c>
      <c r="G53" s="63">
        <v>0</v>
      </c>
    </row>
    <row r="54" spans="1:7" ht="16.5" customHeight="1">
      <c r="A54" s="41"/>
      <c r="B54" s="71" t="s">
        <v>241</v>
      </c>
      <c r="C54" s="41" t="s">
        <v>311</v>
      </c>
      <c r="D54" s="63">
        <v>0</v>
      </c>
      <c r="E54" s="63">
        <v>0</v>
      </c>
      <c r="F54" s="63">
        <v>0</v>
      </c>
      <c r="G54" s="63">
        <v>0</v>
      </c>
    </row>
    <row r="55" spans="1:7" ht="16.5" customHeight="1">
      <c r="A55" s="41"/>
      <c r="B55" s="71" t="s">
        <v>245</v>
      </c>
      <c r="C55" s="41" t="s">
        <v>332</v>
      </c>
      <c r="D55" s="63">
        <v>0</v>
      </c>
      <c r="E55" s="63">
        <v>0</v>
      </c>
      <c r="F55" s="63">
        <v>0</v>
      </c>
      <c r="G55" s="63">
        <v>0</v>
      </c>
    </row>
    <row r="56" spans="1:7" ht="16.5" customHeight="1">
      <c r="A56" s="41"/>
      <c r="B56" s="71" t="s">
        <v>330</v>
      </c>
      <c r="C56" s="41" t="s">
        <v>333</v>
      </c>
      <c r="D56" s="66">
        <v>0</v>
      </c>
      <c r="E56" s="66">
        <v>0</v>
      </c>
      <c r="F56" s="66">
        <v>0</v>
      </c>
      <c r="G56" s="66">
        <v>0</v>
      </c>
    </row>
    <row r="57" spans="1:7" ht="16.5" customHeight="1" thickBot="1">
      <c r="A57" s="41"/>
      <c r="B57" s="71" t="s">
        <v>247</v>
      </c>
      <c r="C57" s="41" t="s">
        <v>339</v>
      </c>
      <c r="D57" s="63">
        <v>0</v>
      </c>
      <c r="E57" s="63">
        <v>0</v>
      </c>
      <c r="F57" s="63">
        <v>0</v>
      </c>
      <c r="G57" s="63">
        <v>0</v>
      </c>
    </row>
    <row r="58" spans="1:7" ht="16.5" customHeight="1" thickTop="1" thickBot="1">
      <c r="A58" s="41"/>
      <c r="B58" s="71"/>
      <c r="C58" s="41" t="s">
        <v>422</v>
      </c>
      <c r="D58" s="70">
        <f>SUM(D53:D57)</f>
        <v>0</v>
      </c>
      <c r="E58" s="70">
        <f>SUM(E53:E57)</f>
        <v>0</v>
      </c>
      <c r="F58" s="70">
        <f>SUM(F53:F57)</f>
        <v>0</v>
      </c>
      <c r="G58" s="70">
        <f>SUM(G53:G57)</f>
        <v>0</v>
      </c>
    </row>
    <row r="59" spans="1:7" ht="16.5" customHeight="1" thickTop="1">
      <c r="A59" s="20" t="s">
        <v>26</v>
      </c>
      <c r="B59" s="41"/>
      <c r="C59" s="41"/>
      <c r="D59" s="12"/>
      <c r="E59" s="12"/>
      <c r="F59" s="12"/>
      <c r="G59" s="12"/>
    </row>
    <row r="60" spans="1:7" ht="16.5" customHeight="1">
      <c r="B60" s="71" t="s">
        <v>240</v>
      </c>
      <c r="C60" s="41" t="s">
        <v>306</v>
      </c>
      <c r="D60" s="63">
        <v>5980</v>
      </c>
      <c r="E60" s="63">
        <v>5500</v>
      </c>
      <c r="F60" s="63">
        <v>400</v>
      </c>
      <c r="G60" s="63">
        <v>5500</v>
      </c>
    </row>
    <row r="61" spans="1:7" ht="16.5" customHeight="1">
      <c r="A61" s="41"/>
      <c r="B61" s="71" t="s">
        <v>241</v>
      </c>
      <c r="C61" s="41" t="s">
        <v>311</v>
      </c>
      <c r="D61" s="63">
        <v>236</v>
      </c>
      <c r="E61" s="63">
        <v>500</v>
      </c>
      <c r="F61" s="63">
        <v>72</v>
      </c>
      <c r="G61" s="63">
        <v>500</v>
      </c>
    </row>
    <row r="62" spans="1:7" ht="16.5" customHeight="1">
      <c r="A62" s="41"/>
      <c r="B62" s="71" t="s">
        <v>322</v>
      </c>
      <c r="C62" s="41" t="s">
        <v>325</v>
      </c>
      <c r="D62" s="63">
        <v>0</v>
      </c>
      <c r="E62" s="63">
        <v>0</v>
      </c>
      <c r="F62" s="63">
        <v>0</v>
      </c>
      <c r="G62" s="63">
        <v>0</v>
      </c>
    </row>
    <row r="63" spans="1:7" ht="16.5" customHeight="1" thickBot="1">
      <c r="A63" s="41"/>
      <c r="B63" s="71" t="s">
        <v>245</v>
      </c>
      <c r="C63" s="41" t="s">
        <v>332</v>
      </c>
      <c r="D63" s="63">
        <v>28</v>
      </c>
      <c r="E63" s="63">
        <v>300</v>
      </c>
      <c r="F63" s="63">
        <v>300</v>
      </c>
      <c r="G63" s="63">
        <v>300</v>
      </c>
    </row>
    <row r="64" spans="1:7" ht="16.5" customHeight="1" thickTop="1" thickBot="1">
      <c r="A64" s="41"/>
      <c r="B64" s="71"/>
      <c r="C64" s="41" t="s">
        <v>351</v>
      </c>
      <c r="D64" s="70">
        <f>SUM(D60:D63)</f>
        <v>6244</v>
      </c>
      <c r="E64" s="70">
        <f>SUM(E60:E63)</f>
        <v>6300</v>
      </c>
      <c r="F64" s="70">
        <f>SUM(F60:F63)</f>
        <v>772</v>
      </c>
      <c r="G64" s="70">
        <f>SUM(G60:G63)</f>
        <v>6300</v>
      </c>
    </row>
    <row r="65" spans="1:7" ht="16.5" customHeight="1" thickTop="1">
      <c r="A65" s="41"/>
      <c r="B65" s="41"/>
      <c r="C65" s="41"/>
      <c r="D65" s="12"/>
      <c r="E65" s="12"/>
      <c r="F65" s="12"/>
      <c r="G65" s="12"/>
    </row>
    <row r="66" spans="1:7" ht="16.5" customHeight="1">
      <c r="A66" s="20" t="s">
        <v>119</v>
      </c>
      <c r="B66" s="41"/>
      <c r="C66" s="41"/>
      <c r="D66" s="12"/>
      <c r="E66" s="12"/>
      <c r="F66" s="12"/>
      <c r="G66" s="12"/>
    </row>
    <row r="67" spans="1:7" ht="16.5" customHeight="1" thickBot="1">
      <c r="A67" s="20"/>
      <c r="B67" s="41">
        <v>260</v>
      </c>
      <c r="C67" s="41" t="s">
        <v>120</v>
      </c>
      <c r="D67" s="63">
        <v>-31821</v>
      </c>
      <c r="E67" s="63">
        <v>1570</v>
      </c>
      <c r="F67" s="63">
        <v>0</v>
      </c>
      <c r="G67" s="63">
        <v>0</v>
      </c>
    </row>
    <row r="68" spans="1:7" ht="16.5" customHeight="1" thickTop="1" thickBot="1">
      <c r="A68" s="41"/>
      <c r="B68" s="71"/>
      <c r="C68" s="41" t="s">
        <v>121</v>
      </c>
      <c r="D68" s="70">
        <f>SUM(D67)</f>
        <v>-31821</v>
      </c>
      <c r="E68" s="70">
        <f>SUM(E67)</f>
        <v>1570</v>
      </c>
      <c r="F68" s="70">
        <f>SUM(F67)</f>
        <v>0</v>
      </c>
      <c r="G68" s="70">
        <f>SUM(G67)</f>
        <v>0</v>
      </c>
    </row>
    <row r="69" spans="1:7" ht="16.5" customHeight="1" thickTop="1">
      <c r="A69" s="41"/>
      <c r="B69" s="41"/>
      <c r="C69" s="41"/>
      <c r="D69" s="12"/>
      <c r="E69" s="12"/>
      <c r="F69" s="12"/>
      <c r="G69" s="12"/>
    </row>
    <row r="70" spans="1:7" ht="16.5" customHeight="1">
      <c r="A70" s="20" t="s">
        <v>459</v>
      </c>
      <c r="B70" s="41"/>
      <c r="C70" s="41"/>
      <c r="D70" s="12"/>
      <c r="E70" s="12"/>
      <c r="F70" s="12"/>
      <c r="G70" s="12"/>
    </row>
    <row r="71" spans="1:7" ht="16.5" customHeight="1">
      <c r="B71" s="71" t="s">
        <v>240</v>
      </c>
      <c r="C71" s="41" t="s">
        <v>306</v>
      </c>
      <c r="D71" s="63">
        <v>-5274</v>
      </c>
      <c r="E71" s="63">
        <v>0</v>
      </c>
      <c r="F71" s="63">
        <v>0</v>
      </c>
      <c r="G71" s="63">
        <v>0</v>
      </c>
    </row>
    <row r="72" spans="1:7" ht="16.5" customHeight="1">
      <c r="A72" s="41"/>
      <c r="B72" s="71" t="s">
        <v>241</v>
      </c>
      <c r="C72" s="41" t="s">
        <v>311</v>
      </c>
      <c r="D72" s="63">
        <v>33</v>
      </c>
      <c r="E72" s="63">
        <v>0</v>
      </c>
      <c r="F72" s="63">
        <v>0</v>
      </c>
      <c r="G72" s="63">
        <v>0</v>
      </c>
    </row>
    <row r="73" spans="1:7" ht="16.5" customHeight="1">
      <c r="A73" s="41"/>
      <c r="B73" s="38" t="s">
        <v>314</v>
      </c>
      <c r="C73" s="41" t="s">
        <v>312</v>
      </c>
      <c r="D73" s="63">
        <v>0</v>
      </c>
      <c r="E73" s="63">
        <v>0</v>
      </c>
      <c r="F73" s="63">
        <v>0</v>
      </c>
      <c r="G73" s="63">
        <v>0</v>
      </c>
    </row>
    <row r="74" spans="1:7" ht="16.5" customHeight="1">
      <c r="A74" s="41"/>
      <c r="B74" s="71" t="s">
        <v>245</v>
      </c>
      <c r="C74" s="41" t="s">
        <v>332</v>
      </c>
      <c r="D74" s="63">
        <v>0</v>
      </c>
      <c r="E74" s="63">
        <v>0</v>
      </c>
      <c r="F74" s="63">
        <v>0</v>
      </c>
      <c r="G74" s="63">
        <v>0</v>
      </c>
    </row>
    <row r="75" spans="1:7" ht="16.5" customHeight="1" thickBot="1">
      <c r="A75" s="41"/>
      <c r="B75" s="71" t="s">
        <v>19</v>
      </c>
      <c r="C75" s="41" t="s">
        <v>337</v>
      </c>
      <c r="D75" s="63">
        <v>0</v>
      </c>
      <c r="E75" s="63">
        <v>0</v>
      </c>
      <c r="F75" s="63">
        <v>0</v>
      </c>
      <c r="G75" s="63">
        <v>0</v>
      </c>
    </row>
    <row r="76" spans="1:7" ht="16.5" customHeight="1" thickTop="1" thickBot="1">
      <c r="A76" s="41"/>
      <c r="B76" s="71"/>
      <c r="C76" s="41" t="s">
        <v>352</v>
      </c>
      <c r="D76" s="70">
        <f>SUM(D71:D75)</f>
        <v>-5241</v>
      </c>
      <c r="E76" s="70">
        <f>SUM(E71:E75)</f>
        <v>0</v>
      </c>
      <c r="F76" s="70">
        <f>SUM(F71:F75)</f>
        <v>0</v>
      </c>
      <c r="G76" s="70">
        <f>SUM(G71:G75)</f>
        <v>0</v>
      </c>
    </row>
    <row r="77" spans="1:7" ht="16.5" customHeight="1" thickTop="1">
      <c r="A77" s="41"/>
      <c r="B77" s="71"/>
      <c r="C77" s="41"/>
      <c r="D77" s="12"/>
      <c r="E77" s="12"/>
      <c r="F77" s="12"/>
      <c r="G77" s="12"/>
    </row>
    <row r="78" spans="1:7" ht="16.5" customHeight="1">
      <c r="A78" s="40" t="s">
        <v>353</v>
      </c>
      <c r="B78" s="41"/>
      <c r="C78" s="41"/>
      <c r="D78" s="12"/>
      <c r="E78" s="12"/>
      <c r="F78" s="12"/>
      <c r="G78" s="12"/>
    </row>
    <row r="79" spans="1:7" ht="16.5" customHeight="1">
      <c r="B79" s="71" t="s">
        <v>240</v>
      </c>
      <c r="C79" s="41" t="s">
        <v>306</v>
      </c>
      <c r="D79" s="63">
        <v>3119</v>
      </c>
      <c r="E79" s="63">
        <v>0</v>
      </c>
      <c r="F79" s="63">
        <v>0</v>
      </c>
      <c r="G79" s="63">
        <v>0</v>
      </c>
    </row>
    <row r="80" spans="1:7" ht="16.5" customHeight="1">
      <c r="A80" s="41"/>
      <c r="B80" s="71" t="s">
        <v>241</v>
      </c>
      <c r="C80" s="41" t="s">
        <v>311</v>
      </c>
      <c r="D80" s="63">
        <v>733</v>
      </c>
      <c r="E80" s="63">
        <v>0</v>
      </c>
      <c r="F80" s="63">
        <v>0</v>
      </c>
      <c r="G80" s="63">
        <v>0</v>
      </c>
    </row>
    <row r="81" spans="1:7" ht="16.5" customHeight="1" thickBot="1">
      <c r="A81" s="41"/>
      <c r="B81" s="71" t="s">
        <v>245</v>
      </c>
      <c r="C81" s="41" t="s">
        <v>332</v>
      </c>
      <c r="D81" s="63">
        <v>0</v>
      </c>
      <c r="E81" s="63">
        <v>0</v>
      </c>
      <c r="F81" s="63">
        <v>0</v>
      </c>
      <c r="G81" s="63">
        <v>0</v>
      </c>
    </row>
    <row r="82" spans="1:7" ht="16.5" customHeight="1" thickTop="1" thickBot="1">
      <c r="A82" s="41"/>
      <c r="B82" s="71"/>
      <c r="C82" s="41" t="s">
        <v>354</v>
      </c>
      <c r="D82" s="70">
        <f>SUM(D79:D81)</f>
        <v>3852</v>
      </c>
      <c r="E82" s="70">
        <f>SUM(E79:E81)</f>
        <v>0</v>
      </c>
      <c r="F82" s="70">
        <f>SUM(F79:F81)</f>
        <v>0</v>
      </c>
      <c r="G82" s="70">
        <f>SUM(G79:G81)</f>
        <v>0</v>
      </c>
    </row>
    <row r="83" spans="1:7" ht="16.5" customHeight="1" thickTop="1">
      <c r="A83" s="41"/>
      <c r="B83" s="41"/>
      <c r="C83" s="41"/>
      <c r="D83" s="12"/>
      <c r="E83" s="12"/>
      <c r="F83" s="12"/>
      <c r="G83" s="12"/>
    </row>
    <row r="84" spans="1:7" ht="16.5" customHeight="1">
      <c r="A84" s="40" t="s">
        <v>355</v>
      </c>
      <c r="B84" s="41"/>
      <c r="C84" s="41"/>
      <c r="D84" s="12"/>
      <c r="E84" s="12"/>
      <c r="F84" s="12"/>
      <c r="G84" s="12"/>
    </row>
    <row r="85" spans="1:7" ht="16.5" customHeight="1">
      <c r="B85" s="71" t="s">
        <v>240</v>
      </c>
      <c r="C85" s="41" t="s">
        <v>306</v>
      </c>
      <c r="D85" s="63">
        <v>12485</v>
      </c>
      <c r="E85" s="63">
        <v>10681</v>
      </c>
      <c r="F85" s="63">
        <v>17534</v>
      </c>
      <c r="G85" s="63">
        <v>12653</v>
      </c>
    </row>
    <row r="86" spans="1:7" ht="16.5" customHeight="1" thickBot="1">
      <c r="A86" s="41"/>
      <c r="B86" s="71" t="s">
        <v>241</v>
      </c>
      <c r="C86" s="41" t="s">
        <v>311</v>
      </c>
      <c r="D86" s="63">
        <v>3678</v>
      </c>
      <c r="E86" s="63">
        <v>3741</v>
      </c>
      <c r="F86" s="63">
        <v>4692</v>
      </c>
      <c r="G86" s="63">
        <v>4069</v>
      </c>
    </row>
    <row r="87" spans="1:7" ht="16.5" customHeight="1" thickTop="1" thickBot="1">
      <c r="A87" s="41"/>
      <c r="B87" s="71"/>
      <c r="C87" s="41" t="s">
        <v>356</v>
      </c>
      <c r="D87" s="70">
        <f>SUM(D85:D86)</f>
        <v>16163</v>
      </c>
      <c r="E87" s="70">
        <f>SUM(E85:E86)</f>
        <v>14422</v>
      </c>
      <c r="F87" s="70">
        <f>SUM(F85:F86)</f>
        <v>22226</v>
      </c>
      <c r="G87" s="70">
        <f>SUM(G85:G86)</f>
        <v>16722</v>
      </c>
    </row>
    <row r="88" spans="1:7" ht="16.5" customHeight="1" thickTop="1">
      <c r="A88" s="41"/>
      <c r="B88" s="41"/>
      <c r="C88" s="41"/>
      <c r="D88" s="12"/>
      <c r="E88" s="12"/>
      <c r="F88" s="12"/>
      <c r="G88" s="12"/>
    </row>
    <row r="89" spans="1:7" ht="16.5" customHeight="1">
      <c r="A89" s="40" t="s">
        <v>357</v>
      </c>
      <c r="B89" s="41"/>
      <c r="C89" s="41"/>
      <c r="D89" s="12"/>
      <c r="E89" s="12"/>
      <c r="F89" s="12"/>
      <c r="G89" s="12"/>
    </row>
    <row r="90" spans="1:7" ht="16.5" customHeight="1">
      <c r="B90" s="71" t="s">
        <v>240</v>
      </c>
      <c r="C90" s="41" t="s">
        <v>306</v>
      </c>
      <c r="D90" s="63">
        <v>73034</v>
      </c>
      <c r="E90" s="63">
        <v>73390</v>
      </c>
      <c r="F90" s="63">
        <v>74245</v>
      </c>
      <c r="G90" s="63">
        <v>75590</v>
      </c>
    </row>
    <row r="91" spans="1:7" ht="16.5" customHeight="1" thickBot="1">
      <c r="A91" s="41"/>
      <c r="B91" s="71" t="s">
        <v>241</v>
      </c>
      <c r="C91" s="41" t="s">
        <v>311</v>
      </c>
      <c r="D91" s="63">
        <v>21498</v>
      </c>
      <c r="E91" s="63">
        <v>24174</v>
      </c>
      <c r="F91" s="63">
        <v>22116</v>
      </c>
      <c r="G91" s="63">
        <v>25433</v>
      </c>
    </row>
    <row r="92" spans="1:7" ht="16.5" customHeight="1" thickTop="1" thickBot="1">
      <c r="A92" s="41"/>
      <c r="B92" s="71"/>
      <c r="C92" s="41" t="s">
        <v>358</v>
      </c>
      <c r="D92" s="70">
        <f>SUM(D90:D91)</f>
        <v>94532</v>
      </c>
      <c r="E92" s="70">
        <f>SUM(E90:E91)</f>
        <v>97564</v>
      </c>
      <c r="F92" s="70">
        <f>SUM(F90:F91)</f>
        <v>96361</v>
      </c>
      <c r="G92" s="70">
        <f>SUM(G90:G91)</f>
        <v>101023</v>
      </c>
    </row>
    <row r="93" spans="1:7" ht="16.5" customHeight="1" thickTop="1">
      <c r="A93" s="41"/>
      <c r="B93" s="41"/>
      <c r="C93" s="41"/>
      <c r="D93" s="12"/>
      <c r="E93" s="12"/>
      <c r="F93" s="12"/>
      <c r="G93" s="12"/>
    </row>
    <row r="94" spans="1:7" ht="16.5" customHeight="1">
      <c r="A94" s="40" t="s">
        <v>359</v>
      </c>
      <c r="B94" s="41"/>
      <c r="C94" s="41"/>
      <c r="D94" s="12"/>
      <c r="E94" s="12"/>
      <c r="F94" s="12"/>
      <c r="G94" s="12"/>
    </row>
    <row r="95" spans="1:7" ht="16.5" customHeight="1">
      <c r="B95" s="71" t="s">
        <v>240</v>
      </c>
      <c r="C95" s="41" t="s">
        <v>306</v>
      </c>
      <c r="D95" s="63">
        <v>11434</v>
      </c>
      <c r="E95" s="63">
        <v>12822</v>
      </c>
      <c r="F95" s="63">
        <v>10450</v>
      </c>
      <c r="G95" s="63">
        <v>10570</v>
      </c>
    </row>
    <row r="96" spans="1:7" ht="16.5" customHeight="1" thickBot="1">
      <c r="A96" s="41"/>
      <c r="B96" s="71" t="s">
        <v>241</v>
      </c>
      <c r="C96" s="41" t="s">
        <v>311</v>
      </c>
      <c r="D96" s="63">
        <v>1987</v>
      </c>
      <c r="E96" s="63">
        <v>2378</v>
      </c>
      <c r="F96" s="63">
        <v>1914</v>
      </c>
      <c r="G96" s="63">
        <v>2064</v>
      </c>
    </row>
    <row r="97" spans="1:7" ht="16.5" customHeight="1" thickTop="1" thickBot="1">
      <c r="A97" s="41"/>
      <c r="B97" s="71"/>
      <c r="C97" s="41" t="s">
        <v>360</v>
      </c>
      <c r="D97" s="70">
        <f>SUM(D95:D96)</f>
        <v>13421</v>
      </c>
      <c r="E97" s="70">
        <f>SUM(E95:E96)</f>
        <v>15200</v>
      </c>
      <c r="F97" s="70">
        <f>SUM(F95:F96)</f>
        <v>12364</v>
      </c>
      <c r="G97" s="70">
        <f>SUM(G95:G96)</f>
        <v>12634</v>
      </c>
    </row>
    <row r="98" spans="1:7" ht="16.5" customHeight="1" thickTop="1">
      <c r="A98" s="40" t="s">
        <v>361</v>
      </c>
      <c r="B98" s="41"/>
      <c r="C98" s="41"/>
      <c r="D98" s="12"/>
      <c r="E98" s="12"/>
      <c r="F98" s="12"/>
      <c r="G98" s="12"/>
    </row>
    <row r="99" spans="1:7" ht="16.5" customHeight="1">
      <c r="B99" s="71" t="s">
        <v>240</v>
      </c>
      <c r="C99" s="41" t="s">
        <v>306</v>
      </c>
      <c r="D99" s="63">
        <v>70445</v>
      </c>
      <c r="E99" s="63">
        <v>76051</v>
      </c>
      <c r="F99" s="63">
        <v>73705</v>
      </c>
      <c r="G99" s="63">
        <v>74694</v>
      </c>
    </row>
    <row r="100" spans="1:7" ht="16.5" customHeight="1" thickBot="1">
      <c r="A100" s="41"/>
      <c r="B100" s="71" t="s">
        <v>241</v>
      </c>
      <c r="C100" s="41" t="s">
        <v>311</v>
      </c>
      <c r="D100" s="63">
        <v>20950</v>
      </c>
      <c r="E100" s="63">
        <v>23787</v>
      </c>
      <c r="F100" s="63">
        <v>22494</v>
      </c>
      <c r="G100" s="63">
        <v>24178</v>
      </c>
    </row>
    <row r="101" spans="1:7" ht="16.5" customHeight="1" thickTop="1" thickBot="1">
      <c r="A101" s="41"/>
      <c r="B101" s="71"/>
      <c r="C101" s="41" t="s">
        <v>362</v>
      </c>
      <c r="D101" s="70">
        <f>SUM(D99:D100)</f>
        <v>91395</v>
      </c>
      <c r="E101" s="70">
        <f>SUM(E99:E100)</f>
        <v>99838</v>
      </c>
      <c r="F101" s="70">
        <f>SUM(F99:F100)</f>
        <v>96199</v>
      </c>
      <c r="G101" s="70">
        <f>SUM(G99:G100)</f>
        <v>98872</v>
      </c>
    </row>
    <row r="102" spans="1:7" ht="16.5" customHeight="1" thickTop="1">
      <c r="A102" s="41"/>
      <c r="B102" s="41"/>
      <c r="C102" s="41"/>
      <c r="D102" s="12"/>
      <c r="E102" s="12"/>
      <c r="F102" s="12"/>
      <c r="G102" s="12"/>
    </row>
    <row r="103" spans="1:7" ht="16.5" customHeight="1">
      <c r="A103" s="40" t="s">
        <v>364</v>
      </c>
      <c r="B103" s="41"/>
      <c r="C103" s="41"/>
      <c r="D103" s="12"/>
      <c r="E103" s="12"/>
      <c r="F103" s="12"/>
      <c r="G103" s="12"/>
    </row>
    <row r="104" spans="1:7" ht="16.5" customHeight="1">
      <c r="B104" s="71" t="s">
        <v>240</v>
      </c>
      <c r="C104" s="41" t="s">
        <v>306</v>
      </c>
      <c r="D104" s="63">
        <v>43335</v>
      </c>
      <c r="E104" s="63">
        <v>43820</v>
      </c>
      <c r="F104" s="63">
        <v>44191</v>
      </c>
      <c r="G104" s="63">
        <v>44920</v>
      </c>
    </row>
    <row r="105" spans="1:7" ht="16.5" customHeight="1">
      <c r="A105" s="41"/>
      <c r="B105" s="71" t="s">
        <v>241</v>
      </c>
      <c r="C105" s="41" t="s">
        <v>311</v>
      </c>
      <c r="D105" s="63">
        <v>11917</v>
      </c>
      <c r="E105" s="63">
        <v>13409</v>
      </c>
      <c r="F105" s="63">
        <v>15001</v>
      </c>
      <c r="G105" s="63">
        <v>14095</v>
      </c>
    </row>
    <row r="106" spans="1:7" ht="16.5" customHeight="1" thickBot="1">
      <c r="A106" s="41"/>
      <c r="B106" s="71">
        <v>600</v>
      </c>
      <c r="C106" s="41" t="s">
        <v>332</v>
      </c>
      <c r="D106" s="63">
        <v>3133</v>
      </c>
      <c r="E106" s="63">
        <v>2520</v>
      </c>
      <c r="F106" s="63">
        <v>2576</v>
      </c>
      <c r="G106" s="63">
        <v>2520</v>
      </c>
    </row>
    <row r="107" spans="1:7" ht="16.5" customHeight="1" thickTop="1" thickBot="1">
      <c r="A107" s="41"/>
      <c r="B107" s="71"/>
      <c r="C107" s="41" t="s">
        <v>365</v>
      </c>
      <c r="D107" s="70">
        <f>SUM(D104:D106)</f>
        <v>58385</v>
      </c>
      <c r="E107" s="70">
        <f>SUM(E104:E106)</f>
        <v>59749</v>
      </c>
      <c r="F107" s="70">
        <f>SUM(F104:F106)</f>
        <v>61768</v>
      </c>
      <c r="G107" s="70">
        <f>SUM(G104:G106)</f>
        <v>61535</v>
      </c>
    </row>
    <row r="108" spans="1:7" ht="16.5" customHeight="1" thickTop="1">
      <c r="A108" s="41"/>
      <c r="B108" s="41"/>
      <c r="C108" s="41"/>
      <c r="D108" s="12"/>
      <c r="E108" s="12"/>
      <c r="F108" s="12"/>
      <c r="G108" s="12"/>
    </row>
    <row r="109" spans="1:7" ht="16.5" customHeight="1">
      <c r="A109" s="40" t="s">
        <v>366</v>
      </c>
      <c r="B109" s="41"/>
      <c r="C109" s="41"/>
      <c r="D109" s="12"/>
      <c r="E109" s="12"/>
      <c r="F109" s="12"/>
      <c r="G109" s="12"/>
    </row>
    <row r="110" spans="1:7" ht="16.5" customHeight="1">
      <c r="B110" s="71" t="s">
        <v>240</v>
      </c>
      <c r="C110" s="41" t="s">
        <v>306</v>
      </c>
      <c r="D110" s="63">
        <v>84128</v>
      </c>
      <c r="E110" s="63">
        <v>84465</v>
      </c>
      <c r="F110" s="63">
        <v>85217</v>
      </c>
      <c r="G110" s="63">
        <v>86665</v>
      </c>
    </row>
    <row r="111" spans="1:7" ht="16.5" customHeight="1" thickBot="1">
      <c r="A111" s="41"/>
      <c r="B111" s="71" t="s">
        <v>241</v>
      </c>
      <c r="C111" s="41" t="s">
        <v>311</v>
      </c>
      <c r="D111" s="63">
        <v>23348</v>
      </c>
      <c r="E111" s="63">
        <v>26228</v>
      </c>
      <c r="F111" s="63">
        <v>24277</v>
      </c>
      <c r="G111" s="63">
        <v>27576</v>
      </c>
    </row>
    <row r="112" spans="1:7" ht="16.5" customHeight="1" thickTop="1" thickBot="1">
      <c r="A112" s="41"/>
      <c r="B112" s="71"/>
      <c r="C112" s="41" t="s">
        <v>367</v>
      </c>
      <c r="D112" s="70">
        <f>SUM(D110:D111)</f>
        <v>107476</v>
      </c>
      <c r="E112" s="70">
        <f>SUM(E110:E111)</f>
        <v>110693</v>
      </c>
      <c r="F112" s="70">
        <f>SUM(F110:F111)</f>
        <v>109494</v>
      </c>
      <c r="G112" s="70">
        <f>SUM(G110:G111)</f>
        <v>114241</v>
      </c>
    </row>
    <row r="113" spans="1:7" ht="16.5" customHeight="1" thickTop="1">
      <c r="A113" s="41"/>
      <c r="B113" s="41"/>
      <c r="C113" s="41"/>
      <c r="D113" s="12"/>
      <c r="E113" s="12"/>
      <c r="F113" s="12"/>
      <c r="G113" s="12"/>
    </row>
    <row r="114" spans="1:7" ht="16.5" customHeight="1">
      <c r="A114" s="40" t="s">
        <v>368</v>
      </c>
      <c r="B114" s="41"/>
      <c r="C114" s="41"/>
      <c r="D114" s="12"/>
      <c r="E114" s="12"/>
      <c r="F114" s="12"/>
      <c r="G114" s="12"/>
    </row>
    <row r="115" spans="1:7" ht="16.5" customHeight="1">
      <c r="B115" s="71" t="s">
        <v>240</v>
      </c>
      <c r="C115" s="41" t="s">
        <v>306</v>
      </c>
      <c r="D115" s="63">
        <v>19156</v>
      </c>
      <c r="E115" s="63">
        <v>29520</v>
      </c>
      <c r="F115" s="63">
        <v>30834</v>
      </c>
      <c r="G115" s="63">
        <v>40520</v>
      </c>
    </row>
    <row r="116" spans="1:7" ht="16.5" customHeight="1" thickBot="1">
      <c r="A116" s="41"/>
      <c r="B116" s="71" t="s">
        <v>241</v>
      </c>
      <c r="C116" s="41" t="s">
        <v>311</v>
      </c>
      <c r="D116" s="63">
        <v>3748</v>
      </c>
      <c r="E116" s="63">
        <v>10756</v>
      </c>
      <c r="F116" s="63">
        <v>9676</v>
      </c>
      <c r="G116" s="63">
        <v>13244</v>
      </c>
    </row>
    <row r="117" spans="1:7" ht="16.5" customHeight="1" thickTop="1" thickBot="1">
      <c r="A117" s="41"/>
      <c r="B117" s="71"/>
      <c r="C117" s="41" t="s">
        <v>369</v>
      </c>
      <c r="D117" s="70">
        <f>SUM(D115:D116)</f>
        <v>22904</v>
      </c>
      <c r="E117" s="70">
        <f>SUM(E115:E116)</f>
        <v>40276</v>
      </c>
      <c r="F117" s="70">
        <f>SUM(F115:F116)</f>
        <v>40510</v>
      </c>
      <c r="G117" s="70">
        <f>SUM(G115:G116)</f>
        <v>53764</v>
      </c>
    </row>
    <row r="118" spans="1:7" ht="16.5" customHeight="1" thickTop="1">
      <c r="A118" s="41"/>
      <c r="B118" s="41"/>
      <c r="C118" s="41"/>
      <c r="D118" s="12"/>
      <c r="E118" s="12"/>
      <c r="F118" s="12"/>
      <c r="G118" s="12"/>
    </row>
    <row r="119" spans="1:7" ht="16.5" customHeight="1">
      <c r="A119" s="40" t="s">
        <v>371</v>
      </c>
      <c r="B119" s="41"/>
      <c r="C119" s="41"/>
      <c r="D119" s="12"/>
      <c r="E119" s="12"/>
      <c r="F119" s="12"/>
      <c r="G119" s="12"/>
    </row>
    <row r="120" spans="1:7" ht="16.5" customHeight="1">
      <c r="B120" s="71" t="s">
        <v>240</v>
      </c>
      <c r="C120" s="41" t="s">
        <v>306</v>
      </c>
      <c r="D120" s="63">
        <v>52654</v>
      </c>
      <c r="E120" s="63">
        <v>51142</v>
      </c>
      <c r="F120" s="63">
        <v>51938</v>
      </c>
      <c r="G120" s="63">
        <v>52631</v>
      </c>
    </row>
    <row r="121" spans="1:7" ht="16.5" customHeight="1" thickBot="1">
      <c r="A121" s="41"/>
      <c r="B121" s="71" t="s">
        <v>241</v>
      </c>
      <c r="C121" s="41" t="s">
        <v>311</v>
      </c>
      <c r="D121" s="63">
        <v>14013</v>
      </c>
      <c r="E121" s="63">
        <v>14807</v>
      </c>
      <c r="F121" s="63">
        <v>14260</v>
      </c>
      <c r="G121" s="63">
        <v>15611</v>
      </c>
    </row>
    <row r="122" spans="1:7" ht="16.5" customHeight="1" thickTop="1" thickBot="1">
      <c r="A122" s="41"/>
      <c r="B122" s="71"/>
      <c r="C122" s="41" t="s">
        <v>370</v>
      </c>
      <c r="D122" s="70">
        <f>SUM(D120:D121)</f>
        <v>66667</v>
      </c>
      <c r="E122" s="70">
        <f>SUM(E120:E121)</f>
        <v>65949</v>
      </c>
      <c r="F122" s="70">
        <f>SUM(F120:F121)</f>
        <v>66198</v>
      </c>
      <c r="G122" s="70">
        <f>SUM(G120:G121)</f>
        <v>68242</v>
      </c>
    </row>
    <row r="123" spans="1:7" ht="16.5" customHeight="1" thickTop="1">
      <c r="A123" s="41"/>
      <c r="B123" s="41"/>
      <c r="C123" s="41"/>
      <c r="D123" s="12"/>
      <c r="E123" s="12"/>
      <c r="F123" s="12"/>
      <c r="G123" s="12"/>
    </row>
    <row r="124" spans="1:7" ht="16.5" customHeight="1">
      <c r="A124" s="40" t="s">
        <v>372</v>
      </c>
      <c r="B124" s="41"/>
      <c r="C124" s="41"/>
      <c r="D124" s="12"/>
      <c r="E124" s="12"/>
      <c r="F124" s="12"/>
      <c r="G124" s="12"/>
    </row>
    <row r="125" spans="1:7" ht="16.5" customHeight="1">
      <c r="B125" s="71" t="s">
        <v>240</v>
      </c>
      <c r="C125" s="41" t="s">
        <v>306</v>
      </c>
      <c r="D125" s="63">
        <v>33315</v>
      </c>
      <c r="E125" s="63">
        <v>30234</v>
      </c>
      <c r="F125" s="63">
        <v>33799</v>
      </c>
      <c r="G125" s="63">
        <v>34451</v>
      </c>
    </row>
    <row r="126" spans="1:7" ht="16.5" customHeight="1" thickBot="1">
      <c r="A126" s="41"/>
      <c r="B126" s="71" t="s">
        <v>241</v>
      </c>
      <c r="C126" s="41" t="s">
        <v>311</v>
      </c>
      <c r="D126" s="63">
        <v>10246</v>
      </c>
      <c r="E126" s="63">
        <v>10008</v>
      </c>
      <c r="F126" s="63">
        <v>10622</v>
      </c>
      <c r="G126" s="63">
        <v>11539</v>
      </c>
    </row>
    <row r="127" spans="1:7" ht="16.5" customHeight="1" thickTop="1" thickBot="1">
      <c r="A127" s="41"/>
      <c r="B127" s="71"/>
      <c r="C127" s="41" t="s">
        <v>373</v>
      </c>
      <c r="D127" s="70">
        <f>SUM(D125:D126)</f>
        <v>43561</v>
      </c>
      <c r="E127" s="70">
        <f>SUM(E125:E126)</f>
        <v>40242</v>
      </c>
      <c r="F127" s="70">
        <f>SUM(F125:F126)</f>
        <v>44421</v>
      </c>
      <c r="G127" s="70">
        <f>SUM(G125:G126)</f>
        <v>45990</v>
      </c>
    </row>
    <row r="128" spans="1:7" ht="16.5" customHeight="1" thickTop="1">
      <c r="A128" s="41"/>
      <c r="B128" s="41"/>
      <c r="C128" s="41"/>
      <c r="D128" s="12"/>
      <c r="E128" s="12"/>
      <c r="F128" s="12"/>
      <c r="G128" s="12"/>
    </row>
    <row r="129" spans="1:7" ht="16.5" customHeight="1">
      <c r="A129" s="20" t="s">
        <v>462</v>
      </c>
      <c r="B129" s="41"/>
      <c r="C129" s="41"/>
      <c r="D129" s="12"/>
      <c r="E129" s="12"/>
      <c r="F129" s="12"/>
      <c r="G129" s="12"/>
    </row>
    <row r="130" spans="1:7" ht="16.5" customHeight="1">
      <c r="B130" s="71" t="s">
        <v>240</v>
      </c>
      <c r="C130" s="41" t="s">
        <v>306</v>
      </c>
      <c r="D130" s="63">
        <v>0</v>
      </c>
      <c r="E130" s="63">
        <v>0</v>
      </c>
      <c r="F130" s="63">
        <v>4558</v>
      </c>
      <c r="G130" s="63">
        <v>10940</v>
      </c>
    </row>
    <row r="131" spans="1:7" ht="16.5" customHeight="1" thickBot="1">
      <c r="A131" s="41"/>
      <c r="B131" s="71" t="s">
        <v>241</v>
      </c>
      <c r="C131" s="41" t="s">
        <v>311</v>
      </c>
      <c r="D131" s="63">
        <v>0</v>
      </c>
      <c r="E131" s="63">
        <v>0</v>
      </c>
      <c r="F131" s="63">
        <v>845</v>
      </c>
      <c r="G131" s="63">
        <v>2117</v>
      </c>
    </row>
    <row r="132" spans="1:7" ht="16.5" customHeight="1" thickTop="1" thickBot="1">
      <c r="A132" s="41"/>
      <c r="B132" s="71"/>
      <c r="C132" s="1" t="s">
        <v>463</v>
      </c>
      <c r="D132" s="70">
        <f>SUM(D130:D131)</f>
        <v>0</v>
      </c>
      <c r="E132" s="70">
        <f>SUM(E130:E131)</f>
        <v>0</v>
      </c>
      <c r="F132" s="70">
        <f>SUM(F130:F131)</f>
        <v>5403</v>
      </c>
      <c r="G132" s="70">
        <f>SUM(G130:G131)</f>
        <v>13057</v>
      </c>
    </row>
    <row r="133" spans="1:7" ht="16.5" customHeight="1" thickTop="1">
      <c r="A133" s="41"/>
      <c r="B133" s="41"/>
      <c r="C133" s="41"/>
      <c r="D133" s="12"/>
      <c r="E133" s="12"/>
      <c r="F133" s="12"/>
      <c r="G133" s="12"/>
    </row>
    <row r="134" spans="1:7" ht="16.5" customHeight="1">
      <c r="A134" s="40" t="s">
        <v>423</v>
      </c>
      <c r="B134" s="41"/>
      <c r="C134" s="41"/>
      <c r="D134" s="12"/>
      <c r="E134" s="12"/>
      <c r="F134" s="12"/>
      <c r="G134" s="12"/>
    </row>
    <row r="135" spans="1:7" ht="16.5" customHeight="1">
      <c r="B135" s="71" t="s">
        <v>240</v>
      </c>
      <c r="C135" s="41" t="s">
        <v>306</v>
      </c>
      <c r="D135" s="63">
        <v>6440</v>
      </c>
      <c r="E135" s="63">
        <v>6480</v>
      </c>
      <c r="F135" s="63">
        <v>6490</v>
      </c>
      <c r="G135" s="63">
        <v>6480</v>
      </c>
    </row>
    <row r="136" spans="1:7" ht="16.5" customHeight="1">
      <c r="A136" s="41"/>
      <c r="B136" s="71" t="s">
        <v>241</v>
      </c>
      <c r="C136" s="41" t="s">
        <v>311</v>
      </c>
      <c r="D136" s="63">
        <v>1110</v>
      </c>
      <c r="E136" s="63">
        <v>1202</v>
      </c>
      <c r="F136" s="63">
        <v>1171</v>
      </c>
      <c r="G136" s="63">
        <v>1254</v>
      </c>
    </row>
    <row r="137" spans="1:7" ht="16.5" customHeight="1">
      <c r="A137" s="41"/>
      <c r="B137" s="71" t="s">
        <v>244</v>
      </c>
      <c r="C137" s="41" t="s">
        <v>318</v>
      </c>
      <c r="D137" s="63">
        <v>29453</v>
      </c>
      <c r="E137" s="63">
        <v>27700</v>
      </c>
      <c r="F137" s="63">
        <v>16000</v>
      </c>
      <c r="G137" s="63">
        <v>27700</v>
      </c>
    </row>
    <row r="138" spans="1:7" ht="16.5" customHeight="1">
      <c r="A138" s="41"/>
      <c r="B138" s="71" t="s">
        <v>245</v>
      </c>
      <c r="C138" s="41" t="s">
        <v>332</v>
      </c>
      <c r="D138" s="63">
        <v>1425</v>
      </c>
      <c r="E138" s="63">
        <v>1000</v>
      </c>
      <c r="F138" s="63">
        <v>1373</v>
      </c>
      <c r="G138" s="63">
        <v>1000</v>
      </c>
    </row>
    <row r="139" spans="1:7" ht="16.5" customHeight="1">
      <c r="A139" s="41"/>
      <c r="B139" s="71" t="s">
        <v>19</v>
      </c>
      <c r="C139" s="41" t="s">
        <v>337</v>
      </c>
      <c r="D139" s="63">
        <v>136</v>
      </c>
      <c r="E139" s="63">
        <v>10000</v>
      </c>
      <c r="F139" s="63">
        <v>7040</v>
      </c>
      <c r="G139" s="63">
        <v>4000</v>
      </c>
    </row>
    <row r="140" spans="1:7" ht="16.5" customHeight="1" thickBot="1">
      <c r="A140" s="41"/>
      <c r="B140" s="71" t="s">
        <v>247</v>
      </c>
      <c r="C140" s="41" t="s">
        <v>339</v>
      </c>
      <c r="D140" s="63">
        <v>0</v>
      </c>
      <c r="E140" s="63">
        <v>0</v>
      </c>
      <c r="F140" s="63">
        <v>0</v>
      </c>
      <c r="G140" s="63">
        <v>0</v>
      </c>
    </row>
    <row r="141" spans="1:7" ht="16.5" customHeight="1" thickTop="1" thickBot="1">
      <c r="A141" s="41"/>
      <c r="B141" s="71"/>
      <c r="C141" s="41" t="s">
        <v>374</v>
      </c>
      <c r="D141" s="70">
        <f>SUM(D135:D140)</f>
        <v>38564</v>
      </c>
      <c r="E141" s="70">
        <f>SUM(E135:E140)</f>
        <v>46382</v>
      </c>
      <c r="F141" s="70">
        <f>SUM(F135:F140)</f>
        <v>32074</v>
      </c>
      <c r="G141" s="70">
        <f>SUM(G135:G140)</f>
        <v>40434</v>
      </c>
    </row>
    <row r="142" spans="1:7" ht="16.5" customHeight="1" thickTop="1">
      <c r="A142" s="41"/>
      <c r="B142" s="41"/>
      <c r="C142" s="41"/>
      <c r="D142" s="12"/>
      <c r="E142" s="12"/>
      <c r="F142" s="12"/>
      <c r="G142" s="12"/>
    </row>
    <row r="143" spans="1:7" ht="16.5" customHeight="1">
      <c r="A143" s="40" t="s">
        <v>225</v>
      </c>
      <c r="B143" s="41"/>
      <c r="C143" s="41"/>
      <c r="D143" s="12"/>
      <c r="E143" s="12"/>
      <c r="F143" s="12"/>
      <c r="G143" s="12"/>
    </row>
    <row r="144" spans="1:7" ht="16.5" customHeight="1">
      <c r="B144" s="71" t="s">
        <v>240</v>
      </c>
      <c r="C144" s="41" t="s">
        <v>306</v>
      </c>
      <c r="D144" s="63">
        <v>83433</v>
      </c>
      <c r="E144" s="63">
        <v>87011</v>
      </c>
      <c r="F144" s="63">
        <v>86874</v>
      </c>
      <c r="G144" s="63">
        <v>89563</v>
      </c>
    </row>
    <row r="145" spans="1:7" ht="16.5" customHeight="1">
      <c r="A145" s="41"/>
      <c r="B145" s="71" t="s">
        <v>241</v>
      </c>
      <c r="C145" s="41" t="s">
        <v>311</v>
      </c>
      <c r="D145" s="63">
        <v>21930</v>
      </c>
      <c r="E145" s="63">
        <v>26991</v>
      </c>
      <c r="F145" s="63">
        <v>22235</v>
      </c>
      <c r="G145" s="63">
        <v>28439</v>
      </c>
    </row>
    <row r="146" spans="1:7" ht="16.5" customHeight="1">
      <c r="A146" s="41"/>
      <c r="B146" s="71" t="s">
        <v>242</v>
      </c>
      <c r="C146" s="41" t="s">
        <v>312</v>
      </c>
      <c r="D146" s="63">
        <v>13154</v>
      </c>
      <c r="E146" s="63">
        <v>13447</v>
      </c>
      <c r="F146" s="63">
        <v>13154</v>
      </c>
      <c r="G146" s="63">
        <v>13447</v>
      </c>
    </row>
    <row r="147" spans="1:7" ht="16.5" customHeight="1">
      <c r="A147" s="41"/>
      <c r="B147" s="71" t="s">
        <v>321</v>
      </c>
      <c r="C147" s="41" t="s">
        <v>324</v>
      </c>
      <c r="D147" s="63">
        <v>0</v>
      </c>
      <c r="E147" s="63">
        <v>0</v>
      </c>
      <c r="F147" s="63">
        <v>0</v>
      </c>
      <c r="G147" s="63">
        <v>0</v>
      </c>
    </row>
    <row r="148" spans="1:7" ht="16.5" customHeight="1">
      <c r="A148" s="41"/>
      <c r="B148" s="71" t="s">
        <v>245</v>
      </c>
      <c r="C148" s="41" t="s">
        <v>332</v>
      </c>
      <c r="D148" s="63">
        <v>47</v>
      </c>
      <c r="E148" s="63">
        <v>200</v>
      </c>
      <c r="F148" s="63">
        <v>50</v>
      </c>
      <c r="G148" s="63">
        <v>300</v>
      </c>
    </row>
    <row r="149" spans="1:7" ht="16.5" customHeight="1">
      <c r="A149" s="41"/>
      <c r="B149" s="71" t="s">
        <v>330</v>
      </c>
      <c r="C149" s="41" t="s">
        <v>333</v>
      </c>
      <c r="D149" s="63">
        <v>0</v>
      </c>
      <c r="E149" s="63">
        <v>0</v>
      </c>
      <c r="F149" s="63">
        <v>0</v>
      </c>
      <c r="G149" s="63">
        <v>0</v>
      </c>
    </row>
    <row r="150" spans="1:7" ht="16.5" customHeight="1" thickBot="1">
      <c r="A150" s="41"/>
      <c r="B150" s="71" t="s">
        <v>19</v>
      </c>
      <c r="C150" s="41" t="s">
        <v>337</v>
      </c>
      <c r="D150" s="63">
        <v>0</v>
      </c>
      <c r="E150" s="63">
        <v>0</v>
      </c>
      <c r="F150" s="63">
        <v>0</v>
      </c>
      <c r="G150" s="63">
        <v>0</v>
      </c>
    </row>
    <row r="151" spans="1:7" ht="16.5" customHeight="1" thickTop="1" thickBot="1">
      <c r="A151" s="41"/>
      <c r="B151" s="71"/>
      <c r="C151" s="41" t="s">
        <v>375</v>
      </c>
      <c r="D151" s="70">
        <f>SUM(D144:D150)</f>
        <v>118564</v>
      </c>
      <c r="E151" s="70">
        <f>SUM(E144:E150)</f>
        <v>127649</v>
      </c>
      <c r="F151" s="70">
        <f>SUM(F144:F150)</f>
        <v>122313</v>
      </c>
      <c r="G151" s="70">
        <f>SUM(G144:G150)</f>
        <v>131749</v>
      </c>
    </row>
    <row r="152" spans="1:7" ht="16.5" customHeight="1" thickTop="1">
      <c r="A152" s="41"/>
      <c r="B152" s="41"/>
      <c r="C152" s="41"/>
      <c r="D152" s="12"/>
      <c r="E152" s="12"/>
      <c r="F152" s="12"/>
      <c r="G152" s="12"/>
    </row>
    <row r="153" spans="1:7" ht="16.5" customHeight="1">
      <c r="A153" s="40" t="s">
        <v>376</v>
      </c>
      <c r="B153" s="41"/>
      <c r="C153" s="41"/>
      <c r="D153" s="12"/>
      <c r="E153" s="12"/>
      <c r="F153" s="12"/>
      <c r="G153" s="12"/>
    </row>
    <row r="154" spans="1:7" ht="16.5" customHeight="1">
      <c r="B154" s="71" t="s">
        <v>240</v>
      </c>
      <c r="C154" s="41" t="s">
        <v>306</v>
      </c>
      <c r="D154" s="63">
        <v>47695</v>
      </c>
      <c r="E154" s="63">
        <v>47000</v>
      </c>
      <c r="F154" s="63">
        <v>47575</v>
      </c>
      <c r="G154" s="63">
        <v>47500</v>
      </c>
    </row>
    <row r="155" spans="1:7" ht="16.5" customHeight="1">
      <c r="A155" s="41"/>
      <c r="B155" s="71" t="s">
        <v>241</v>
      </c>
      <c r="C155" s="41" t="s">
        <v>311</v>
      </c>
      <c r="D155" s="63">
        <v>8238</v>
      </c>
      <c r="E155" s="63">
        <v>8719</v>
      </c>
      <c r="F155" s="63">
        <v>8720</v>
      </c>
      <c r="G155" s="63">
        <v>9195</v>
      </c>
    </row>
    <row r="156" spans="1:7" ht="16.5" customHeight="1">
      <c r="A156" s="41"/>
      <c r="B156" s="71" t="s">
        <v>245</v>
      </c>
      <c r="C156" s="41" t="s">
        <v>332</v>
      </c>
      <c r="D156" s="63">
        <v>7567</v>
      </c>
      <c r="E156" s="63">
        <v>8800</v>
      </c>
      <c r="F156" s="63">
        <v>7444</v>
      </c>
      <c r="G156" s="63">
        <v>8800</v>
      </c>
    </row>
    <row r="157" spans="1:7" ht="16.5" customHeight="1">
      <c r="A157" s="41"/>
      <c r="B157" s="71" t="s">
        <v>19</v>
      </c>
      <c r="C157" s="41" t="s">
        <v>337</v>
      </c>
      <c r="D157" s="63">
        <v>0</v>
      </c>
      <c r="E157" s="63">
        <v>0</v>
      </c>
      <c r="F157" s="63">
        <v>0</v>
      </c>
      <c r="G157" s="63">
        <v>0</v>
      </c>
    </row>
    <row r="158" spans="1:7" ht="16.5" customHeight="1" thickBot="1">
      <c r="A158" s="41"/>
      <c r="B158" s="71" t="s">
        <v>247</v>
      </c>
      <c r="C158" s="41" t="s">
        <v>339</v>
      </c>
      <c r="D158" s="63">
        <v>3119</v>
      </c>
      <c r="E158" s="63">
        <v>2000</v>
      </c>
      <c r="F158" s="63">
        <v>3500</v>
      </c>
      <c r="G158" s="63">
        <v>2000</v>
      </c>
    </row>
    <row r="159" spans="1:7" ht="16.5" customHeight="1" thickTop="1" thickBot="1">
      <c r="A159" s="41"/>
      <c r="B159" s="71"/>
      <c r="C159" s="41" t="s">
        <v>377</v>
      </c>
      <c r="D159" s="70">
        <f>SUM(D154:D158)</f>
        <v>66619</v>
      </c>
      <c r="E159" s="70">
        <f>SUM(E154:E158)</f>
        <v>66519</v>
      </c>
      <c r="F159" s="70">
        <f>SUM(F154:F158)</f>
        <v>67239</v>
      </c>
      <c r="G159" s="70">
        <f>SUM(G154:G158)</f>
        <v>67495</v>
      </c>
    </row>
    <row r="160" spans="1:7" ht="16.5" customHeight="1" thickTop="1">
      <c r="A160" s="41"/>
      <c r="B160" s="41"/>
      <c r="C160" s="41"/>
      <c r="D160" s="12"/>
      <c r="E160" s="12"/>
      <c r="F160" s="12"/>
      <c r="G160" s="12"/>
    </row>
    <row r="161" spans="1:7" ht="16.5" customHeight="1">
      <c r="A161" s="40" t="s">
        <v>156</v>
      </c>
      <c r="B161" s="41"/>
      <c r="C161" s="41"/>
      <c r="D161" s="12"/>
      <c r="E161" s="12"/>
      <c r="F161" s="12"/>
      <c r="G161" s="12"/>
    </row>
    <row r="162" spans="1:7" ht="16.5" customHeight="1">
      <c r="B162" s="71" t="s">
        <v>240</v>
      </c>
      <c r="C162" s="41" t="s">
        <v>306</v>
      </c>
      <c r="D162" s="63">
        <v>5272</v>
      </c>
      <c r="E162" s="63">
        <v>6219</v>
      </c>
      <c r="F162" s="63">
        <v>4700</v>
      </c>
      <c r="G162" s="63">
        <v>6219</v>
      </c>
    </row>
    <row r="163" spans="1:7" ht="16.5" customHeight="1">
      <c r="A163" s="41"/>
      <c r="B163" s="71" t="s">
        <v>241</v>
      </c>
      <c r="C163" s="41" t="s">
        <v>311</v>
      </c>
      <c r="D163" s="63">
        <v>893</v>
      </c>
      <c r="E163" s="63">
        <v>1154</v>
      </c>
      <c r="F163" s="63">
        <v>839</v>
      </c>
      <c r="G163" s="63">
        <v>1203</v>
      </c>
    </row>
    <row r="164" spans="1:7" ht="16.5" customHeight="1">
      <c r="A164" s="41"/>
      <c r="B164" s="71" t="s">
        <v>245</v>
      </c>
      <c r="C164" s="41" t="s">
        <v>332</v>
      </c>
      <c r="D164" s="63">
        <v>0</v>
      </c>
      <c r="E164" s="63">
        <v>1300</v>
      </c>
      <c r="F164" s="63">
        <v>756</v>
      </c>
      <c r="G164" s="63">
        <v>1300</v>
      </c>
    </row>
    <row r="165" spans="1:7" ht="16.5" customHeight="1">
      <c r="A165" s="41"/>
      <c r="B165" s="71" t="s">
        <v>19</v>
      </c>
      <c r="C165" s="41" t="s">
        <v>337</v>
      </c>
      <c r="D165" s="63">
        <v>0</v>
      </c>
      <c r="E165" s="63">
        <v>0</v>
      </c>
      <c r="F165" s="63">
        <v>0</v>
      </c>
      <c r="G165" s="63">
        <v>0</v>
      </c>
    </row>
    <row r="166" spans="1:7" ht="16.5" customHeight="1" thickBot="1">
      <c r="A166" s="41"/>
      <c r="B166" s="71" t="s">
        <v>247</v>
      </c>
      <c r="C166" s="41" t="s">
        <v>339</v>
      </c>
      <c r="D166" s="63">
        <v>0</v>
      </c>
      <c r="E166" s="63">
        <v>400</v>
      </c>
      <c r="F166" s="63">
        <v>105</v>
      </c>
      <c r="G166" s="63">
        <v>400</v>
      </c>
    </row>
    <row r="167" spans="1:7" ht="16.5" customHeight="1" thickTop="1" thickBot="1">
      <c r="A167" s="41"/>
      <c r="B167" s="71"/>
      <c r="C167" s="41" t="s">
        <v>377</v>
      </c>
      <c r="D167" s="70">
        <f>SUM(D162:D166)</f>
        <v>6165</v>
      </c>
      <c r="E167" s="70">
        <f>SUM(E162:E166)</f>
        <v>9073</v>
      </c>
      <c r="F167" s="70">
        <f>SUM(F162:F166)</f>
        <v>6400</v>
      </c>
      <c r="G167" s="70">
        <f>SUM(G162:G166)</f>
        <v>9122</v>
      </c>
    </row>
    <row r="168" spans="1:7" ht="16.5" customHeight="1" thickTop="1" thickBot="1">
      <c r="A168" s="41"/>
      <c r="B168" s="41"/>
      <c r="C168" s="41"/>
      <c r="D168" s="12"/>
      <c r="E168" s="12"/>
      <c r="F168" s="12"/>
      <c r="G168" s="12"/>
    </row>
    <row r="169" spans="1:7" ht="16.5" customHeight="1" thickTop="1" thickBot="1">
      <c r="B169" s="41" t="s">
        <v>219</v>
      </c>
      <c r="D169" s="84">
        <f>D16+D29+D39+D44+D51+D58+D64+D68+D76+D82+D87+D92+D97+D101+D107+D112+D117+D122+D127+D132+D141+D151+D159+D167</f>
        <v>1289976</v>
      </c>
      <c r="E169" s="84">
        <f t="shared" ref="E169:G169" si="0">E16+E29+E39+E44+E51+E58+E64+E68+E76+E82+E87+E92+E97+E101+E107+E112+E117+E122+E127+E132+E141+E151+E159+E167</f>
        <v>1335493</v>
      </c>
      <c r="F169" s="84">
        <f>F16+F29+F39+F44+F51+F58+F64+F68+F76+F82+F87+F92+F97+F101+F107+F112+F117+F122+F127+F132+F141+F151+F159+F167</f>
        <v>1318807</v>
      </c>
      <c r="G169" s="84">
        <f t="shared" si="0"/>
        <v>1404373</v>
      </c>
    </row>
    <row r="170" spans="1:7" ht="16.5" customHeight="1" thickTop="1">
      <c r="D170" s="76"/>
      <c r="E170" s="76"/>
      <c r="F170" s="76"/>
      <c r="G170" s="76"/>
    </row>
    <row r="171" spans="1:7" ht="16.5" customHeight="1">
      <c r="C171" s="103"/>
      <c r="D171" s="104"/>
      <c r="E171" s="104"/>
      <c r="F171" s="104"/>
      <c r="G171" s="76"/>
    </row>
  </sheetData>
  <phoneticPr fontId="9" type="noConversion"/>
  <pageMargins left="0.75" right="0.75" top="0.52" bottom="0.52" header="0.23" footer="0.3"/>
  <pageSetup scale="79" firstPageNumber="4" fitToHeight="0" orientation="portrait" horizontalDpi="300" verticalDpi="300" r:id="rId1"/>
  <headerFooter alignWithMargins="0">
    <oddFooter>&amp;LCDE, Public Scool Finance Unit&amp;C&amp;P&amp;RRevised July, 2004</oddFooter>
  </headerFooter>
  <rowBreaks count="3" manualBreakCount="3">
    <brk id="51" max="6" man="1"/>
    <brk id="93" max="6" man="1"/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workbookViewId="0">
      <selection activeCell="G123" sqref="G123"/>
    </sheetView>
  </sheetViews>
  <sheetFormatPr defaultRowHeight="17.45" customHeight="1"/>
  <cols>
    <col min="1" max="1" width="4.83203125" style="75" customWidth="1"/>
    <col min="2" max="2" width="7.6640625" style="75" customWidth="1"/>
    <col min="3" max="3" width="70.83203125" style="75" customWidth="1"/>
    <col min="4" max="8" width="15.83203125" style="75" customWidth="1"/>
    <col min="9" max="16384" width="9.33203125" style="75"/>
  </cols>
  <sheetData>
    <row r="1" spans="1:8" ht="17.45" customHeight="1">
      <c r="A1" s="75" t="s">
        <v>298</v>
      </c>
      <c r="C1" s="79" t="str">
        <f>+'Page 1 - FY200X-0X'!B5</f>
        <v>Fremont School District RE-3</v>
      </c>
      <c r="D1" s="75" t="s">
        <v>276</v>
      </c>
      <c r="E1" s="80">
        <f>+'Page 1 - FY200X-0X'!F7</f>
        <v>1160</v>
      </c>
      <c r="G1" s="23" t="s">
        <v>278</v>
      </c>
      <c r="H1" s="44"/>
    </row>
    <row r="2" spans="1:8" ht="17.45" customHeight="1">
      <c r="A2" s="120" t="s">
        <v>299</v>
      </c>
    </row>
    <row r="3" spans="1:8" ht="17.45" customHeight="1">
      <c r="A3" s="120"/>
    </row>
    <row r="4" spans="1:8" ht="17.45" customHeight="1">
      <c r="A4" s="25" t="s">
        <v>21</v>
      </c>
      <c r="D4" s="93" t="s">
        <v>342</v>
      </c>
      <c r="E4" s="93" t="s">
        <v>307</v>
      </c>
      <c r="F4" s="93" t="s">
        <v>307</v>
      </c>
      <c r="G4" s="93" t="s">
        <v>28</v>
      </c>
    </row>
    <row r="5" spans="1:8" s="94" customFormat="1" ht="17.45" customHeight="1">
      <c r="B5" s="119" t="s">
        <v>63</v>
      </c>
      <c r="D5" s="65" t="s">
        <v>343</v>
      </c>
      <c r="E5" s="65" t="s">
        <v>308</v>
      </c>
      <c r="F5" s="65" t="s">
        <v>309</v>
      </c>
      <c r="G5" s="64" t="s">
        <v>310</v>
      </c>
    </row>
    <row r="6" spans="1:8" s="94" customFormat="1" ht="17.45" customHeight="1">
      <c r="A6" s="67" t="s">
        <v>124</v>
      </c>
      <c r="B6" s="41"/>
      <c r="C6" s="41"/>
      <c r="D6" s="65"/>
      <c r="E6" s="65"/>
      <c r="F6" s="65"/>
      <c r="G6" s="64"/>
    </row>
    <row r="7" spans="1:8" s="94" customFormat="1" ht="17.45" customHeight="1">
      <c r="A7" s="67"/>
      <c r="B7" s="71" t="s">
        <v>240</v>
      </c>
      <c r="C7" s="41" t="s">
        <v>306</v>
      </c>
      <c r="D7" s="66">
        <v>38753</v>
      </c>
      <c r="E7" s="66">
        <v>36335</v>
      </c>
      <c r="F7" s="66">
        <v>36880</v>
      </c>
      <c r="G7" s="66">
        <v>37757</v>
      </c>
    </row>
    <row r="8" spans="1:8" s="94" customFormat="1" ht="17.45" customHeight="1">
      <c r="A8" s="67"/>
      <c r="B8" s="71" t="s">
        <v>241</v>
      </c>
      <c r="C8" s="41" t="s">
        <v>311</v>
      </c>
      <c r="D8" s="66">
        <v>7226</v>
      </c>
      <c r="E8" s="66">
        <v>9425</v>
      </c>
      <c r="F8" s="66">
        <v>7145</v>
      </c>
      <c r="G8" s="66">
        <v>7864</v>
      </c>
    </row>
    <row r="9" spans="1:8" s="94" customFormat="1" ht="17.45" customHeight="1">
      <c r="A9" s="67"/>
      <c r="B9" s="71" t="s">
        <v>242</v>
      </c>
      <c r="C9" s="41" t="s">
        <v>312</v>
      </c>
      <c r="D9" s="66">
        <v>0</v>
      </c>
      <c r="E9" s="66">
        <v>0</v>
      </c>
      <c r="F9" s="66">
        <v>0</v>
      </c>
      <c r="G9" s="66">
        <v>0</v>
      </c>
    </row>
    <row r="10" spans="1:8" s="94" customFormat="1" ht="17.45" customHeight="1">
      <c r="A10" s="67"/>
      <c r="B10" s="71" t="s">
        <v>323</v>
      </c>
      <c r="C10" s="41" t="s">
        <v>328</v>
      </c>
      <c r="D10" s="66">
        <v>0</v>
      </c>
      <c r="E10" s="66">
        <v>0</v>
      </c>
      <c r="F10" s="66">
        <v>0</v>
      </c>
      <c r="G10" s="66">
        <v>0</v>
      </c>
    </row>
    <row r="11" spans="1:8" s="94" customFormat="1" ht="17.45" customHeight="1">
      <c r="A11" s="67"/>
      <c r="B11" s="71" t="s">
        <v>245</v>
      </c>
      <c r="C11" s="41" t="s">
        <v>332</v>
      </c>
      <c r="D11" s="66">
        <v>583</v>
      </c>
      <c r="E11" s="66">
        <v>1050</v>
      </c>
      <c r="F11" s="66">
        <v>677</v>
      </c>
      <c r="G11" s="66">
        <v>1050</v>
      </c>
    </row>
    <row r="12" spans="1:8" s="94" customFormat="1" ht="17.45" customHeight="1" thickBot="1">
      <c r="A12" s="67"/>
      <c r="B12" s="71" t="s">
        <v>19</v>
      </c>
      <c r="C12" s="41" t="s">
        <v>337</v>
      </c>
      <c r="D12" s="66">
        <v>0</v>
      </c>
      <c r="E12" s="66">
        <v>0</v>
      </c>
      <c r="F12" s="66">
        <v>0</v>
      </c>
      <c r="G12" s="66">
        <v>0</v>
      </c>
    </row>
    <row r="13" spans="1:8" s="94" customFormat="1" ht="17.45" customHeight="1" thickTop="1" thickBot="1">
      <c r="A13" s="67"/>
      <c r="B13" s="71"/>
      <c r="C13" s="41" t="s">
        <v>22</v>
      </c>
      <c r="D13" s="70">
        <f>SUM(D7:D12)</f>
        <v>46562</v>
      </c>
      <c r="E13" s="70">
        <f>SUM(E7:E12)</f>
        <v>46810</v>
      </c>
      <c r="F13" s="70">
        <f>SUM(F7:F12)</f>
        <v>44702</v>
      </c>
      <c r="G13" s="70">
        <f>SUM(G7:G12)</f>
        <v>46671</v>
      </c>
    </row>
    <row r="14" spans="1:8" s="94" customFormat="1" ht="17.45" customHeight="1" thickTop="1">
      <c r="A14" s="67"/>
      <c r="B14" s="71"/>
      <c r="C14" s="41"/>
      <c r="D14" s="12"/>
      <c r="E14" s="12"/>
      <c r="F14" s="12"/>
      <c r="G14" s="12"/>
    </row>
    <row r="15" spans="1:8" ht="17.45" customHeight="1">
      <c r="A15" s="20" t="s">
        <v>122</v>
      </c>
      <c r="D15" s="12"/>
      <c r="E15" s="12"/>
      <c r="F15" s="12"/>
      <c r="G15" s="12"/>
      <c r="H15" s="85"/>
    </row>
    <row r="16" spans="1:8" ht="17.45" customHeight="1">
      <c r="A16" s="20"/>
      <c r="B16" s="71" t="s">
        <v>240</v>
      </c>
      <c r="C16" s="41" t="s">
        <v>306</v>
      </c>
      <c r="D16" s="66">
        <v>1343</v>
      </c>
      <c r="E16" s="66">
        <v>0</v>
      </c>
      <c r="F16" s="66">
        <v>0</v>
      </c>
      <c r="G16" s="66">
        <v>5998</v>
      </c>
      <c r="H16" s="85"/>
    </row>
    <row r="17" spans="1:8" ht="17.45" customHeight="1">
      <c r="A17" s="20"/>
      <c r="B17" s="71" t="s">
        <v>241</v>
      </c>
      <c r="C17" s="41" t="s">
        <v>311</v>
      </c>
      <c r="D17" s="66">
        <v>520</v>
      </c>
      <c r="E17" s="66">
        <v>0</v>
      </c>
      <c r="F17" s="66">
        <v>0</v>
      </c>
      <c r="G17" s="66">
        <v>1209</v>
      </c>
      <c r="H17" s="85"/>
    </row>
    <row r="18" spans="1:8" ht="17.45" customHeight="1">
      <c r="A18" s="20"/>
      <c r="B18" s="71" t="s">
        <v>242</v>
      </c>
      <c r="C18" s="41" t="s">
        <v>312</v>
      </c>
      <c r="D18" s="66">
        <v>0</v>
      </c>
      <c r="E18" s="66">
        <v>858</v>
      </c>
      <c r="F18" s="66">
        <v>1035</v>
      </c>
      <c r="G18" s="66">
        <v>0</v>
      </c>
      <c r="H18" s="85"/>
    </row>
    <row r="19" spans="1:8" ht="17.45" customHeight="1">
      <c r="A19" s="20"/>
      <c r="B19" s="71" t="s">
        <v>243</v>
      </c>
      <c r="C19" s="41" t="s">
        <v>313</v>
      </c>
      <c r="D19" s="66">
        <v>0</v>
      </c>
      <c r="E19" s="66">
        <v>0</v>
      </c>
      <c r="F19" s="66">
        <v>0</v>
      </c>
      <c r="G19" s="66">
        <v>860</v>
      </c>
      <c r="H19" s="85"/>
    </row>
    <row r="20" spans="1:8" ht="17.45" customHeight="1">
      <c r="A20" s="20"/>
      <c r="B20" s="71" t="s">
        <v>245</v>
      </c>
      <c r="C20" s="41" t="s">
        <v>332</v>
      </c>
      <c r="D20" s="66">
        <v>137</v>
      </c>
      <c r="E20" s="66">
        <v>400</v>
      </c>
      <c r="F20" s="66">
        <v>249</v>
      </c>
      <c r="G20" s="66">
        <v>400</v>
      </c>
      <c r="H20" s="85"/>
    </row>
    <row r="21" spans="1:8" ht="17.45" customHeight="1">
      <c r="A21" s="20"/>
      <c r="B21" s="71" t="s">
        <v>330</v>
      </c>
      <c r="C21" s="41" t="s">
        <v>333</v>
      </c>
      <c r="D21" s="66">
        <v>204</v>
      </c>
      <c r="E21" s="66">
        <v>220</v>
      </c>
      <c r="F21" s="66">
        <v>220</v>
      </c>
      <c r="G21" s="66">
        <v>220</v>
      </c>
      <c r="H21" s="85"/>
    </row>
    <row r="22" spans="1:8" ht="17.45" customHeight="1">
      <c r="A22" s="20"/>
      <c r="B22" s="71" t="s">
        <v>19</v>
      </c>
      <c r="C22" s="41" t="s">
        <v>337</v>
      </c>
      <c r="D22" s="66">
        <v>0</v>
      </c>
      <c r="E22" s="66">
        <v>0</v>
      </c>
      <c r="F22" s="66">
        <v>0</v>
      </c>
      <c r="G22" s="66">
        <v>0</v>
      </c>
      <c r="H22" s="85"/>
    </row>
    <row r="23" spans="1:8" ht="17.45" customHeight="1" thickBot="1">
      <c r="A23" s="20"/>
      <c r="B23" s="71" t="s">
        <v>247</v>
      </c>
      <c r="C23" s="41" t="s">
        <v>339</v>
      </c>
      <c r="D23" s="66">
        <v>0</v>
      </c>
      <c r="E23" s="66">
        <v>0</v>
      </c>
      <c r="F23" s="66">
        <v>0</v>
      </c>
      <c r="G23" s="66">
        <v>0</v>
      </c>
      <c r="H23" s="85"/>
    </row>
    <row r="24" spans="1:8" ht="17.45" customHeight="1" thickTop="1" thickBot="1">
      <c r="A24" s="20"/>
      <c r="B24" s="71"/>
      <c r="C24" s="41" t="s">
        <v>23</v>
      </c>
      <c r="D24" s="70">
        <f>SUM(D16:D23)</f>
        <v>2204</v>
      </c>
      <c r="E24" s="70">
        <f>SUM(E16:E23)</f>
        <v>1478</v>
      </c>
      <c r="F24" s="70">
        <f>SUM(F16:F23)</f>
        <v>1504</v>
      </c>
      <c r="G24" s="70">
        <f>SUM(G16:G23)</f>
        <v>8687</v>
      </c>
      <c r="H24" s="85"/>
    </row>
    <row r="25" spans="1:8" ht="17.45" customHeight="1" thickTop="1">
      <c r="A25" s="20"/>
      <c r="B25" s="71"/>
      <c r="C25" s="41"/>
      <c r="D25" s="12"/>
      <c r="E25" s="12"/>
      <c r="F25" s="12"/>
      <c r="G25" s="12"/>
      <c r="H25" s="85"/>
    </row>
    <row r="26" spans="1:8" ht="17.45" customHeight="1">
      <c r="A26" s="20" t="s">
        <v>24</v>
      </c>
      <c r="C26" s="41"/>
      <c r="D26" s="12"/>
      <c r="E26" s="12"/>
      <c r="F26" s="12"/>
      <c r="G26" s="12"/>
      <c r="H26" s="85"/>
    </row>
    <row r="27" spans="1:8" ht="17.45" customHeight="1">
      <c r="A27" s="20"/>
      <c r="B27" s="71" t="s">
        <v>240</v>
      </c>
      <c r="C27" s="41" t="s">
        <v>306</v>
      </c>
      <c r="D27" s="66">
        <v>73414</v>
      </c>
      <c r="E27" s="66">
        <v>92987</v>
      </c>
      <c r="F27" s="66">
        <v>93474</v>
      </c>
      <c r="G27" s="66">
        <v>94284</v>
      </c>
      <c r="H27" s="85"/>
    </row>
    <row r="28" spans="1:8" ht="17.45" customHeight="1">
      <c r="A28" s="20"/>
      <c r="B28" s="71" t="s">
        <v>241</v>
      </c>
      <c r="C28" s="41" t="s">
        <v>311</v>
      </c>
      <c r="D28" s="66">
        <v>20982</v>
      </c>
      <c r="E28" s="66">
        <v>32889</v>
      </c>
      <c r="F28" s="66">
        <v>33490</v>
      </c>
      <c r="G28" s="66">
        <v>34477</v>
      </c>
      <c r="H28" s="85"/>
    </row>
    <row r="29" spans="1:8" ht="17.45" customHeight="1">
      <c r="A29" s="20"/>
      <c r="B29" s="71" t="s">
        <v>242</v>
      </c>
      <c r="C29" s="41" t="s">
        <v>312</v>
      </c>
      <c r="D29" s="66">
        <v>28352</v>
      </c>
      <c r="E29" s="66">
        <v>10000</v>
      </c>
      <c r="F29" s="66">
        <v>9178</v>
      </c>
      <c r="G29" s="66">
        <v>11000</v>
      </c>
      <c r="H29" s="85"/>
    </row>
    <row r="30" spans="1:8" ht="17.45" customHeight="1">
      <c r="A30" s="20"/>
      <c r="B30" s="71" t="s">
        <v>243</v>
      </c>
      <c r="C30" s="41" t="s">
        <v>313</v>
      </c>
      <c r="D30" s="66">
        <v>0</v>
      </c>
      <c r="E30" s="66">
        <v>0</v>
      </c>
      <c r="F30" s="66">
        <v>0</v>
      </c>
      <c r="G30" s="66">
        <v>0</v>
      </c>
      <c r="H30" s="85"/>
    </row>
    <row r="31" spans="1:8" ht="17.45" customHeight="1">
      <c r="A31" s="20"/>
      <c r="B31" s="71" t="s">
        <v>244</v>
      </c>
      <c r="C31" s="41" t="s">
        <v>318</v>
      </c>
      <c r="D31" s="66">
        <v>15292</v>
      </c>
      <c r="E31" s="66">
        <v>16500</v>
      </c>
      <c r="F31" s="66">
        <v>13212</v>
      </c>
      <c r="G31" s="66">
        <v>16500</v>
      </c>
      <c r="H31" s="85"/>
    </row>
    <row r="32" spans="1:8" ht="17.45" customHeight="1">
      <c r="A32" s="20"/>
      <c r="B32" s="71" t="s">
        <v>323</v>
      </c>
      <c r="C32" s="41" t="s">
        <v>328</v>
      </c>
      <c r="D32" s="66">
        <v>1859</v>
      </c>
      <c r="E32" s="66">
        <v>2500</v>
      </c>
      <c r="F32" s="66">
        <v>2517</v>
      </c>
      <c r="G32" s="66">
        <v>3500</v>
      </c>
      <c r="H32" s="85"/>
    </row>
    <row r="33" spans="1:8" ht="17.45" customHeight="1">
      <c r="A33" s="20"/>
      <c r="B33" s="71" t="s">
        <v>329</v>
      </c>
      <c r="C33" s="41" t="s">
        <v>331</v>
      </c>
      <c r="D33" s="66">
        <v>21523</v>
      </c>
      <c r="E33" s="66">
        <v>22000</v>
      </c>
      <c r="F33" s="66">
        <v>22000</v>
      </c>
      <c r="G33" s="66">
        <v>22000</v>
      </c>
      <c r="H33" s="85"/>
    </row>
    <row r="34" spans="1:8" ht="17.45" customHeight="1">
      <c r="A34" s="20"/>
      <c r="B34" s="71" t="s">
        <v>245</v>
      </c>
      <c r="C34" s="41" t="s">
        <v>332</v>
      </c>
      <c r="D34" s="66">
        <v>361</v>
      </c>
      <c r="E34" s="66">
        <v>200</v>
      </c>
      <c r="F34" s="66">
        <v>600</v>
      </c>
      <c r="G34" s="66">
        <v>200</v>
      </c>
      <c r="H34" s="85"/>
    </row>
    <row r="35" spans="1:8" ht="17.45" customHeight="1">
      <c r="A35" s="20"/>
      <c r="B35" s="71" t="s">
        <v>19</v>
      </c>
      <c r="C35" s="41" t="s">
        <v>337</v>
      </c>
      <c r="D35" s="66">
        <v>0</v>
      </c>
      <c r="E35" s="66">
        <v>0</v>
      </c>
      <c r="F35" s="66">
        <v>0</v>
      </c>
      <c r="G35" s="66">
        <v>0</v>
      </c>
      <c r="H35" s="85"/>
    </row>
    <row r="36" spans="1:8" ht="17.45" customHeight="1">
      <c r="A36" s="20"/>
      <c r="B36" s="71" t="s">
        <v>16</v>
      </c>
      <c r="C36" s="41" t="s">
        <v>338</v>
      </c>
      <c r="D36" s="66">
        <v>0</v>
      </c>
      <c r="E36" s="66">
        <v>0</v>
      </c>
      <c r="F36" s="66">
        <v>0</v>
      </c>
      <c r="G36" s="66">
        <v>0</v>
      </c>
      <c r="H36" s="85"/>
    </row>
    <row r="37" spans="1:8" ht="17.45" customHeight="1" thickBot="1">
      <c r="A37" s="20"/>
      <c r="B37" s="71" t="s">
        <v>247</v>
      </c>
      <c r="C37" s="41" t="s">
        <v>339</v>
      </c>
      <c r="D37" s="66">
        <v>0</v>
      </c>
      <c r="E37" s="66">
        <v>0</v>
      </c>
      <c r="F37" s="66">
        <v>0</v>
      </c>
      <c r="G37" s="66">
        <v>0</v>
      </c>
      <c r="H37" s="85"/>
    </row>
    <row r="38" spans="1:8" ht="17.45" customHeight="1" thickTop="1" thickBot="1">
      <c r="A38" s="20"/>
      <c r="B38" s="71"/>
      <c r="C38" s="41" t="s">
        <v>25</v>
      </c>
      <c r="D38" s="70">
        <f>SUM(D27:D37)</f>
        <v>161783</v>
      </c>
      <c r="E38" s="70">
        <f>SUM(E27:E37)</f>
        <v>177076</v>
      </c>
      <c r="F38" s="70">
        <f>SUM(F27:F37)</f>
        <v>174471</v>
      </c>
      <c r="G38" s="70">
        <f>SUM(G27:G37)</f>
        <v>181961</v>
      </c>
      <c r="H38" s="85"/>
    </row>
    <row r="39" spans="1:8" ht="17.45" customHeight="1" thickTop="1">
      <c r="A39" s="20"/>
      <c r="B39" s="71"/>
      <c r="C39" s="41"/>
      <c r="D39" s="12"/>
      <c r="E39" s="12"/>
      <c r="F39" s="12"/>
      <c r="G39" s="12"/>
      <c r="H39" s="85"/>
    </row>
    <row r="40" spans="1:8" ht="17.45" customHeight="1">
      <c r="A40" s="20" t="s">
        <v>30</v>
      </c>
      <c r="C40" s="41"/>
      <c r="D40" s="12"/>
      <c r="E40" s="12"/>
      <c r="F40" s="12"/>
      <c r="G40" s="12"/>
      <c r="H40" s="85"/>
    </row>
    <row r="41" spans="1:8" ht="17.45" customHeight="1">
      <c r="A41" s="20"/>
      <c r="B41" s="71" t="s">
        <v>240</v>
      </c>
      <c r="C41" s="41" t="s">
        <v>306</v>
      </c>
      <c r="D41" s="66">
        <v>76819</v>
      </c>
      <c r="E41" s="66">
        <v>73472</v>
      </c>
      <c r="F41" s="66">
        <v>73046</v>
      </c>
      <c r="G41" s="66">
        <v>62187</v>
      </c>
      <c r="H41" s="85"/>
    </row>
    <row r="42" spans="1:8" ht="17.45" customHeight="1">
      <c r="A42" s="20"/>
      <c r="B42" s="71" t="s">
        <v>241</v>
      </c>
      <c r="C42" s="41" t="s">
        <v>311</v>
      </c>
      <c r="D42" s="66">
        <v>32377</v>
      </c>
      <c r="E42" s="66">
        <v>28634</v>
      </c>
      <c r="F42" s="66">
        <v>25872</v>
      </c>
      <c r="G42" s="66">
        <v>24518</v>
      </c>
      <c r="H42" s="85"/>
    </row>
    <row r="43" spans="1:8" ht="17.45" customHeight="1">
      <c r="A43" s="20"/>
      <c r="B43" s="71" t="s">
        <v>242</v>
      </c>
      <c r="C43" s="41" t="s">
        <v>312</v>
      </c>
      <c r="D43" s="66">
        <v>2762</v>
      </c>
      <c r="E43" s="66">
        <v>660</v>
      </c>
      <c r="F43" s="66">
        <v>0</v>
      </c>
      <c r="G43" s="66">
        <v>660</v>
      </c>
      <c r="H43" s="85"/>
    </row>
    <row r="44" spans="1:8" ht="17.45" customHeight="1">
      <c r="A44" s="20"/>
      <c r="B44" s="71" t="s">
        <v>243</v>
      </c>
      <c r="C44" s="41" t="s">
        <v>313</v>
      </c>
      <c r="D44" s="66">
        <v>0</v>
      </c>
      <c r="E44" s="66">
        <v>0</v>
      </c>
      <c r="F44" s="66">
        <v>0</v>
      </c>
      <c r="G44" s="66">
        <v>0</v>
      </c>
      <c r="H44" s="85"/>
    </row>
    <row r="45" spans="1:8" ht="17.45" customHeight="1">
      <c r="A45" s="20"/>
      <c r="B45" s="71" t="s">
        <v>314</v>
      </c>
      <c r="C45" s="41" t="s">
        <v>315</v>
      </c>
      <c r="D45" s="66">
        <v>0</v>
      </c>
      <c r="E45" s="66">
        <v>0</v>
      </c>
      <c r="F45" s="66">
        <v>0</v>
      </c>
      <c r="G45" s="66">
        <v>0</v>
      </c>
      <c r="H45" s="85"/>
    </row>
    <row r="46" spans="1:8" ht="17.45" customHeight="1">
      <c r="A46" s="20"/>
      <c r="B46" s="71" t="s">
        <v>244</v>
      </c>
      <c r="C46" s="41" t="s">
        <v>318</v>
      </c>
      <c r="D46" s="66">
        <v>1994</v>
      </c>
      <c r="E46" s="66">
        <v>2000</v>
      </c>
      <c r="F46" s="66">
        <v>2280</v>
      </c>
      <c r="G46" s="66">
        <v>2300</v>
      </c>
      <c r="H46" s="85"/>
    </row>
    <row r="47" spans="1:8" ht="17.45" customHeight="1">
      <c r="A47" s="20"/>
      <c r="B47" s="71" t="s">
        <v>323</v>
      </c>
      <c r="C47" s="41" t="s">
        <v>328</v>
      </c>
      <c r="D47" s="66">
        <v>7090</v>
      </c>
      <c r="E47" s="66">
        <v>5100</v>
      </c>
      <c r="F47" s="66">
        <v>4048</v>
      </c>
      <c r="G47" s="66">
        <v>6100</v>
      </c>
      <c r="H47" s="85"/>
    </row>
    <row r="48" spans="1:8" ht="17.45" customHeight="1">
      <c r="A48" s="20"/>
      <c r="B48" s="71" t="s">
        <v>329</v>
      </c>
      <c r="C48" s="41" t="s">
        <v>331</v>
      </c>
      <c r="D48" s="66">
        <v>0</v>
      </c>
      <c r="E48" s="66">
        <v>0</v>
      </c>
      <c r="F48" s="66">
        <v>0</v>
      </c>
      <c r="G48" s="66">
        <v>0</v>
      </c>
      <c r="H48" s="85"/>
    </row>
    <row r="49" spans="1:8" ht="17.45" customHeight="1">
      <c r="A49" s="20"/>
      <c r="B49" s="71" t="s">
        <v>245</v>
      </c>
      <c r="C49" s="41" t="s">
        <v>332</v>
      </c>
      <c r="D49" s="66">
        <v>342</v>
      </c>
      <c r="E49" s="66">
        <v>600</v>
      </c>
      <c r="F49" s="66">
        <v>85</v>
      </c>
      <c r="G49" s="66">
        <v>500</v>
      </c>
      <c r="H49" s="85"/>
    </row>
    <row r="50" spans="1:8" ht="17.45" customHeight="1">
      <c r="A50" s="20"/>
      <c r="B50" s="71" t="s">
        <v>19</v>
      </c>
      <c r="C50" s="41" t="s">
        <v>337</v>
      </c>
      <c r="D50" s="66">
        <v>0</v>
      </c>
      <c r="E50" s="66">
        <v>0</v>
      </c>
      <c r="F50" s="66">
        <v>0</v>
      </c>
      <c r="G50" s="66">
        <v>0</v>
      </c>
      <c r="H50" s="85"/>
    </row>
    <row r="51" spans="1:8" ht="17.45" customHeight="1" thickBot="1">
      <c r="A51" s="20"/>
      <c r="B51" s="71" t="s">
        <v>247</v>
      </c>
      <c r="C51" s="41" t="s">
        <v>339</v>
      </c>
      <c r="D51" s="66">
        <v>0</v>
      </c>
      <c r="E51" s="66">
        <v>0</v>
      </c>
      <c r="F51" s="66">
        <v>0</v>
      </c>
      <c r="G51" s="66">
        <v>0</v>
      </c>
      <c r="H51" s="85"/>
    </row>
    <row r="52" spans="1:8" ht="17.45" customHeight="1" thickTop="1" thickBot="1">
      <c r="B52" s="71"/>
      <c r="C52" s="41" t="s">
        <v>31</v>
      </c>
      <c r="D52" s="70">
        <f>SUM(D41:D51)</f>
        <v>121384</v>
      </c>
      <c r="E52" s="70">
        <f>SUM(E41:E51)</f>
        <v>110466</v>
      </c>
      <c r="F52" s="70">
        <f>SUM(F41:F51)</f>
        <v>105331</v>
      </c>
      <c r="G52" s="70">
        <f>SUM(G41:G51)</f>
        <v>96265</v>
      </c>
      <c r="H52" s="85"/>
    </row>
    <row r="53" spans="1:8" ht="17.45" customHeight="1" thickTop="1">
      <c r="B53" s="71"/>
      <c r="C53" s="41"/>
      <c r="D53" s="12"/>
      <c r="E53" s="12"/>
      <c r="F53" s="12"/>
      <c r="G53" s="12"/>
      <c r="H53" s="85"/>
    </row>
    <row r="54" spans="1:8" ht="17.45" customHeight="1">
      <c r="A54" s="20" t="s">
        <v>425</v>
      </c>
      <c r="C54" s="41"/>
      <c r="D54" s="12"/>
      <c r="E54" s="12"/>
      <c r="F54" s="12"/>
      <c r="G54" s="12"/>
      <c r="H54" s="85"/>
    </row>
    <row r="55" spans="1:8" ht="17.45" customHeight="1">
      <c r="A55" s="20"/>
      <c r="B55" s="71" t="s">
        <v>240</v>
      </c>
      <c r="C55" s="41" t="s">
        <v>306</v>
      </c>
      <c r="D55" s="66">
        <v>42294</v>
      </c>
      <c r="E55" s="66">
        <v>42311</v>
      </c>
      <c r="F55" s="66">
        <v>41950</v>
      </c>
      <c r="G55" s="66">
        <v>42516</v>
      </c>
      <c r="H55" s="85"/>
    </row>
    <row r="56" spans="1:8" ht="17.45" customHeight="1">
      <c r="A56" s="20"/>
      <c r="B56" s="71" t="s">
        <v>241</v>
      </c>
      <c r="C56" s="41" t="s">
        <v>311</v>
      </c>
      <c r="D56" s="66">
        <v>11672</v>
      </c>
      <c r="E56" s="66">
        <v>12601</v>
      </c>
      <c r="F56" s="66">
        <v>12037</v>
      </c>
      <c r="G56" s="66">
        <v>13090</v>
      </c>
      <c r="H56" s="85"/>
    </row>
    <row r="57" spans="1:8" ht="17.45" customHeight="1">
      <c r="A57" s="20"/>
      <c r="B57" s="71" t="s">
        <v>242</v>
      </c>
      <c r="C57" s="41" t="s">
        <v>441</v>
      </c>
      <c r="D57" s="66">
        <v>6500</v>
      </c>
      <c r="E57" s="66">
        <v>6500</v>
      </c>
      <c r="F57" s="66">
        <v>6500</v>
      </c>
      <c r="G57" s="66">
        <v>7000</v>
      </c>
      <c r="H57" s="85"/>
    </row>
    <row r="58" spans="1:8" ht="17.45" customHeight="1" thickBot="1">
      <c r="A58" s="20"/>
      <c r="B58" s="71" t="s">
        <v>323</v>
      </c>
      <c r="C58" s="41" t="s">
        <v>426</v>
      </c>
      <c r="D58" s="66">
        <v>0</v>
      </c>
      <c r="E58" s="66">
        <v>0</v>
      </c>
      <c r="F58" s="66">
        <v>0</v>
      </c>
      <c r="G58" s="66">
        <v>400</v>
      </c>
      <c r="H58" s="85"/>
    </row>
    <row r="59" spans="1:8" ht="17.45" customHeight="1" thickTop="1" thickBot="1">
      <c r="B59" s="71"/>
      <c r="C59" s="41" t="s">
        <v>31</v>
      </c>
      <c r="D59" s="70">
        <f>SUM(D55:D58)</f>
        <v>60466</v>
      </c>
      <c r="E59" s="70">
        <f>SUM(E55:E58)</f>
        <v>61412</v>
      </c>
      <c r="F59" s="70">
        <f>SUM(F55:F58)</f>
        <v>60487</v>
      </c>
      <c r="G59" s="70">
        <f>SUM(G55:G58)</f>
        <v>63006</v>
      </c>
      <c r="H59" s="85"/>
    </row>
    <row r="60" spans="1:8" ht="17.45" customHeight="1" thickTop="1">
      <c r="A60" s="20"/>
      <c r="B60" s="71"/>
      <c r="C60" s="41"/>
      <c r="D60" s="12"/>
      <c r="E60" s="12"/>
      <c r="F60" s="12"/>
      <c r="G60" s="12"/>
      <c r="H60" s="85"/>
    </row>
    <row r="61" spans="1:8" ht="17.45" customHeight="1">
      <c r="A61" s="20" t="s">
        <v>32</v>
      </c>
      <c r="C61" s="41"/>
      <c r="D61" s="12"/>
      <c r="E61" s="12"/>
      <c r="F61" s="12"/>
      <c r="G61" s="12"/>
      <c r="H61" s="85"/>
    </row>
    <row r="62" spans="1:8" ht="17.45" customHeight="1">
      <c r="A62" s="20"/>
      <c r="B62" s="71" t="s">
        <v>240</v>
      </c>
      <c r="C62" s="41" t="s">
        <v>306</v>
      </c>
      <c r="D62" s="66">
        <v>108540</v>
      </c>
      <c r="E62" s="66">
        <v>114207</v>
      </c>
      <c r="F62" s="66">
        <v>122000</v>
      </c>
      <c r="G62" s="66">
        <v>103114</v>
      </c>
      <c r="H62" s="85"/>
    </row>
    <row r="63" spans="1:8" ht="17.45" customHeight="1">
      <c r="A63" s="20"/>
      <c r="B63" s="71" t="s">
        <v>241</v>
      </c>
      <c r="C63" s="41" t="s">
        <v>311</v>
      </c>
      <c r="D63" s="66">
        <v>31288</v>
      </c>
      <c r="E63" s="66">
        <v>34425</v>
      </c>
      <c r="F63" s="66">
        <v>36345</v>
      </c>
      <c r="G63" s="66">
        <v>38670</v>
      </c>
      <c r="H63" s="85"/>
    </row>
    <row r="64" spans="1:8" ht="17.45" customHeight="1">
      <c r="A64" s="20"/>
      <c r="B64" s="71" t="s">
        <v>242</v>
      </c>
      <c r="C64" s="41" t="s">
        <v>312</v>
      </c>
      <c r="D64" s="66">
        <v>8408</v>
      </c>
      <c r="E64" s="66">
        <v>9150</v>
      </c>
      <c r="F64" s="66">
        <v>20578</v>
      </c>
      <c r="G64" s="66">
        <v>10000</v>
      </c>
      <c r="H64" s="85"/>
    </row>
    <row r="65" spans="1:8" ht="17.45" customHeight="1">
      <c r="A65" s="20"/>
      <c r="B65" s="71" t="s">
        <v>243</v>
      </c>
      <c r="C65" s="41" t="s">
        <v>313</v>
      </c>
      <c r="D65" s="66">
        <v>5513</v>
      </c>
      <c r="E65" s="66">
        <v>6360</v>
      </c>
      <c r="F65" s="66">
        <v>7088</v>
      </c>
      <c r="G65" s="66">
        <v>6800</v>
      </c>
      <c r="H65" s="85"/>
    </row>
    <row r="66" spans="1:8" ht="17.45" customHeight="1">
      <c r="A66" s="20"/>
      <c r="B66" s="71" t="s">
        <v>314</v>
      </c>
      <c r="C66" s="41" t="s">
        <v>315</v>
      </c>
      <c r="D66" s="66">
        <v>0</v>
      </c>
      <c r="E66" s="66">
        <v>0</v>
      </c>
      <c r="F66" s="66">
        <v>0</v>
      </c>
      <c r="G66" s="66">
        <v>0</v>
      </c>
      <c r="H66" s="85"/>
    </row>
    <row r="67" spans="1:8" ht="17.45" customHeight="1">
      <c r="A67" s="20"/>
      <c r="B67" s="71" t="s">
        <v>316</v>
      </c>
      <c r="C67" s="41" t="s">
        <v>317</v>
      </c>
      <c r="D67" s="66">
        <v>0</v>
      </c>
      <c r="E67" s="66">
        <v>0</v>
      </c>
      <c r="F67" s="66">
        <v>0</v>
      </c>
      <c r="G67" s="66">
        <v>0</v>
      </c>
      <c r="H67" s="85"/>
    </row>
    <row r="68" spans="1:8" ht="17.45" customHeight="1">
      <c r="A68" s="20"/>
      <c r="B68" s="71" t="s">
        <v>41</v>
      </c>
      <c r="C68" s="41" t="s">
        <v>47</v>
      </c>
      <c r="D68" s="66">
        <v>15753</v>
      </c>
      <c r="E68" s="66">
        <v>16500</v>
      </c>
      <c r="F68" s="66">
        <v>16954</v>
      </c>
      <c r="G68" s="66">
        <v>17000</v>
      </c>
      <c r="H68" s="85"/>
    </row>
    <row r="69" spans="1:8" ht="17.45" customHeight="1">
      <c r="A69" s="20"/>
      <c r="B69" s="71" t="s">
        <v>245</v>
      </c>
      <c r="C69" s="41" t="s">
        <v>332</v>
      </c>
      <c r="D69" s="66">
        <v>74414</v>
      </c>
      <c r="E69" s="66">
        <v>92500</v>
      </c>
      <c r="F69" s="66">
        <v>90941</v>
      </c>
      <c r="G69" s="66">
        <v>89500</v>
      </c>
      <c r="H69" s="85"/>
    </row>
    <row r="70" spans="1:8" ht="17.45" customHeight="1">
      <c r="A70" s="20"/>
      <c r="B70" s="71" t="s">
        <v>19</v>
      </c>
      <c r="C70" s="41" t="s">
        <v>337</v>
      </c>
      <c r="D70" s="66">
        <v>0</v>
      </c>
      <c r="E70" s="66">
        <v>0</v>
      </c>
      <c r="F70" s="66">
        <v>0</v>
      </c>
      <c r="G70" s="66">
        <v>0</v>
      </c>
      <c r="H70" s="85"/>
    </row>
    <row r="71" spans="1:8" ht="17.45" customHeight="1" thickBot="1">
      <c r="A71" s="20"/>
      <c r="B71" s="71" t="s">
        <v>247</v>
      </c>
      <c r="C71" s="41" t="s">
        <v>339</v>
      </c>
      <c r="D71" s="66">
        <v>0</v>
      </c>
      <c r="E71" s="66">
        <v>0</v>
      </c>
      <c r="F71" s="66">
        <v>0</v>
      </c>
      <c r="G71" s="66">
        <v>0</v>
      </c>
      <c r="H71" s="85"/>
    </row>
    <row r="72" spans="1:8" ht="17.45" customHeight="1" thickTop="1" thickBot="1">
      <c r="A72" s="20"/>
      <c r="B72" s="71"/>
      <c r="C72" s="41" t="s">
        <v>33</v>
      </c>
      <c r="D72" s="70">
        <f>SUM(D62:D71)</f>
        <v>243916</v>
      </c>
      <c r="E72" s="70">
        <f>SUM(E62:E71)</f>
        <v>273142</v>
      </c>
      <c r="F72" s="70">
        <f>SUM(F62:F71)</f>
        <v>293906</v>
      </c>
      <c r="G72" s="70">
        <f>SUM(G62:G71)</f>
        <v>265084</v>
      </c>
      <c r="H72" s="85"/>
    </row>
    <row r="73" spans="1:8" ht="17.45" customHeight="1" thickTop="1">
      <c r="A73" s="20"/>
      <c r="B73" s="71"/>
      <c r="C73" s="41"/>
      <c r="D73" s="12"/>
      <c r="E73" s="12"/>
      <c r="F73" s="12"/>
      <c r="G73" s="12"/>
      <c r="H73" s="85"/>
    </row>
    <row r="74" spans="1:8" ht="17.45" customHeight="1">
      <c r="A74" s="20" t="s">
        <v>34</v>
      </c>
      <c r="C74" s="41"/>
      <c r="D74" s="12"/>
      <c r="E74" s="12"/>
      <c r="F74" s="12"/>
      <c r="G74" s="12"/>
      <c r="H74" s="85"/>
    </row>
    <row r="75" spans="1:8" ht="17.45" customHeight="1">
      <c r="A75" s="20"/>
      <c r="B75" s="71" t="s">
        <v>240</v>
      </c>
      <c r="C75" s="41" t="s">
        <v>306</v>
      </c>
      <c r="D75" s="66">
        <v>118946</v>
      </c>
      <c r="E75" s="66">
        <v>114608</v>
      </c>
      <c r="F75" s="66">
        <v>115347</v>
      </c>
      <c r="G75" s="66">
        <v>109427</v>
      </c>
      <c r="H75" s="85"/>
    </row>
    <row r="76" spans="1:8" ht="17.45" customHeight="1">
      <c r="A76" s="20"/>
      <c r="B76" s="71" t="s">
        <v>241</v>
      </c>
      <c r="C76" s="41" t="s">
        <v>311</v>
      </c>
      <c r="D76" s="66">
        <v>39234</v>
      </c>
      <c r="E76" s="66">
        <v>42949</v>
      </c>
      <c r="F76" s="66">
        <v>39203</v>
      </c>
      <c r="G76" s="66">
        <v>43374</v>
      </c>
      <c r="H76" s="85"/>
    </row>
    <row r="77" spans="1:8" ht="17.45" customHeight="1">
      <c r="A77" s="20"/>
      <c r="B77" s="71" t="s">
        <v>242</v>
      </c>
      <c r="C77" s="41" t="s">
        <v>312</v>
      </c>
      <c r="D77" s="66">
        <v>2808</v>
      </c>
      <c r="E77" s="66">
        <v>3750</v>
      </c>
      <c r="F77" s="66">
        <v>4405</v>
      </c>
      <c r="G77" s="66">
        <v>4250</v>
      </c>
      <c r="H77" s="85"/>
    </row>
    <row r="78" spans="1:8" ht="17.45" customHeight="1">
      <c r="A78" s="20"/>
      <c r="B78" s="71" t="s">
        <v>319</v>
      </c>
      <c r="C78" s="41" t="s">
        <v>320</v>
      </c>
      <c r="D78" s="66">
        <v>5525</v>
      </c>
      <c r="E78" s="66">
        <v>5400</v>
      </c>
      <c r="F78" s="66">
        <v>5740</v>
      </c>
      <c r="G78" s="66">
        <v>5400</v>
      </c>
      <c r="H78" s="85"/>
    </row>
    <row r="79" spans="1:8" ht="17.45" customHeight="1">
      <c r="A79" s="20"/>
      <c r="B79" s="71" t="s">
        <v>41</v>
      </c>
      <c r="C79" s="41" t="s">
        <v>47</v>
      </c>
      <c r="D79" s="66">
        <v>7528</v>
      </c>
      <c r="E79" s="66">
        <v>8280</v>
      </c>
      <c r="F79" s="66">
        <v>8055</v>
      </c>
      <c r="G79" s="66">
        <v>8280</v>
      </c>
      <c r="H79" s="85"/>
    </row>
    <row r="80" spans="1:8" ht="17.45" customHeight="1">
      <c r="A80" s="20"/>
      <c r="B80" s="71" t="s">
        <v>329</v>
      </c>
      <c r="C80" s="41" t="s">
        <v>331</v>
      </c>
      <c r="D80" s="66">
        <v>0</v>
      </c>
      <c r="E80" s="66">
        <v>0</v>
      </c>
      <c r="F80" s="66">
        <v>0</v>
      </c>
      <c r="G80" s="66">
        <v>0</v>
      </c>
      <c r="H80" s="85"/>
    </row>
    <row r="81" spans="1:8" ht="17.45" customHeight="1">
      <c r="A81" s="20"/>
      <c r="B81" s="71" t="s">
        <v>245</v>
      </c>
      <c r="C81" s="41" t="s">
        <v>332</v>
      </c>
      <c r="D81" s="66">
        <v>52308</v>
      </c>
      <c r="E81" s="66">
        <v>62770</v>
      </c>
      <c r="F81" s="66">
        <v>50820</v>
      </c>
      <c r="G81" s="66">
        <v>68270</v>
      </c>
      <c r="H81" s="85"/>
    </row>
    <row r="82" spans="1:8" ht="17.45" customHeight="1">
      <c r="A82" s="20"/>
      <c r="B82" s="71" t="s">
        <v>19</v>
      </c>
      <c r="C82" s="41" t="s">
        <v>337</v>
      </c>
      <c r="D82" s="66">
        <v>0</v>
      </c>
      <c r="E82" s="66">
        <v>0</v>
      </c>
      <c r="F82" s="66">
        <v>0</v>
      </c>
      <c r="G82" s="66">
        <v>115000</v>
      </c>
      <c r="H82" s="85"/>
    </row>
    <row r="83" spans="1:8" ht="17.45" customHeight="1" thickBot="1">
      <c r="A83" s="20"/>
      <c r="B83" s="71" t="s">
        <v>247</v>
      </c>
      <c r="C83" s="41" t="s">
        <v>339</v>
      </c>
      <c r="D83" s="66">
        <v>0</v>
      </c>
      <c r="E83" s="66">
        <v>0</v>
      </c>
      <c r="F83" s="66">
        <v>0</v>
      </c>
      <c r="G83" s="66">
        <v>0</v>
      </c>
      <c r="H83" s="85"/>
    </row>
    <row r="84" spans="1:8" ht="17.45" customHeight="1" thickTop="1" thickBot="1">
      <c r="A84" s="20"/>
      <c r="B84" s="71"/>
      <c r="C84" s="41" t="s">
        <v>35</v>
      </c>
      <c r="D84" s="70">
        <f>SUM(D75:D83)</f>
        <v>226349</v>
      </c>
      <c r="E84" s="70">
        <f>SUM(E75:E83)</f>
        <v>237757</v>
      </c>
      <c r="F84" s="70">
        <f>SUM(F75:F83)</f>
        <v>223570</v>
      </c>
      <c r="G84" s="70">
        <f>SUM(G75:G83)</f>
        <v>354001</v>
      </c>
      <c r="H84" s="85"/>
    </row>
    <row r="85" spans="1:8" ht="17.45" customHeight="1" thickTop="1">
      <c r="A85" s="20"/>
      <c r="B85" s="71"/>
      <c r="C85" s="41"/>
      <c r="D85" s="12"/>
      <c r="E85" s="12"/>
      <c r="F85" s="12"/>
      <c r="G85" s="12"/>
      <c r="H85" s="85"/>
    </row>
    <row r="86" spans="1:8" ht="17.45" customHeight="1">
      <c r="A86" s="20" t="s">
        <v>36</v>
      </c>
      <c r="C86" s="41"/>
      <c r="D86" s="12"/>
      <c r="E86" s="12"/>
      <c r="F86" s="12"/>
      <c r="G86" s="12"/>
      <c r="H86" s="85"/>
    </row>
    <row r="87" spans="1:8" ht="17.45" customHeight="1">
      <c r="A87" s="20"/>
      <c r="B87" s="71" t="s">
        <v>242</v>
      </c>
      <c r="C87" s="41" t="s">
        <v>312</v>
      </c>
      <c r="D87" s="66">
        <v>3035</v>
      </c>
      <c r="E87" s="66">
        <v>2000</v>
      </c>
      <c r="F87" s="66">
        <v>2700</v>
      </c>
      <c r="G87" s="66">
        <v>2000</v>
      </c>
      <c r="H87" s="85"/>
    </row>
    <row r="88" spans="1:8" ht="17.45" customHeight="1">
      <c r="A88" s="20"/>
      <c r="B88" s="71">
        <v>500</v>
      </c>
      <c r="C88" s="41" t="s">
        <v>47</v>
      </c>
      <c r="D88" s="66">
        <v>14845</v>
      </c>
      <c r="E88" s="66">
        <v>18526</v>
      </c>
      <c r="F88" s="66">
        <v>17868</v>
      </c>
      <c r="G88" s="66">
        <v>18530</v>
      </c>
      <c r="H88" s="85"/>
    </row>
    <row r="89" spans="1:8" ht="17.45" customHeight="1">
      <c r="A89" s="20"/>
      <c r="B89" s="38" t="s">
        <v>245</v>
      </c>
      <c r="C89" s="1" t="s">
        <v>436</v>
      </c>
      <c r="D89" s="66">
        <v>0</v>
      </c>
      <c r="E89" s="66">
        <v>0</v>
      </c>
      <c r="F89" s="66">
        <v>0</v>
      </c>
      <c r="G89" s="66">
        <v>0</v>
      </c>
      <c r="H89" s="85"/>
    </row>
    <row r="90" spans="1:8" ht="17.45" customHeight="1" thickBot="1">
      <c r="A90" s="20"/>
      <c r="B90" s="38" t="s">
        <v>247</v>
      </c>
      <c r="C90" s="1" t="s">
        <v>437</v>
      </c>
      <c r="D90" s="66">
        <v>30533</v>
      </c>
      <c r="E90" s="66">
        <v>30533</v>
      </c>
      <c r="F90" s="66">
        <v>30533</v>
      </c>
      <c r="G90" s="66">
        <v>30533</v>
      </c>
      <c r="H90" s="85"/>
    </row>
    <row r="91" spans="1:8" ht="17.45" customHeight="1" thickTop="1" thickBot="1">
      <c r="A91" s="20"/>
      <c r="B91" s="71"/>
      <c r="C91" s="41" t="s">
        <v>37</v>
      </c>
      <c r="D91" s="70">
        <f>SUM(D87:D90)</f>
        <v>48413</v>
      </c>
      <c r="E91" s="70">
        <f>SUM(E87:E90)</f>
        <v>51059</v>
      </c>
      <c r="F91" s="70">
        <f>SUM(F87:F90)</f>
        <v>51101</v>
      </c>
      <c r="G91" s="70">
        <f>SUM(G87:G90)</f>
        <v>51063</v>
      </c>
      <c r="H91" s="85"/>
    </row>
    <row r="92" spans="1:8" ht="17.45" customHeight="1" thickTop="1">
      <c r="A92" s="20"/>
      <c r="B92" s="71"/>
      <c r="C92" s="41"/>
      <c r="D92" s="12"/>
      <c r="E92" s="12"/>
      <c r="F92" s="12"/>
      <c r="G92" s="12"/>
      <c r="H92" s="85"/>
    </row>
    <row r="93" spans="1:8" ht="17.45" customHeight="1">
      <c r="A93" s="20" t="s">
        <v>38</v>
      </c>
      <c r="C93" s="41"/>
      <c r="D93" s="12"/>
      <c r="E93" s="12"/>
      <c r="F93" s="12"/>
      <c r="G93" s="12"/>
      <c r="H93" s="85"/>
    </row>
    <row r="94" spans="1:8" ht="17.45" customHeight="1">
      <c r="A94" s="20"/>
      <c r="B94" s="71" t="s">
        <v>243</v>
      </c>
      <c r="C94" s="41" t="s">
        <v>313</v>
      </c>
      <c r="D94" s="66">
        <v>0</v>
      </c>
      <c r="E94" s="66">
        <v>0</v>
      </c>
      <c r="F94" s="66">
        <v>0</v>
      </c>
      <c r="G94" s="66">
        <v>0</v>
      </c>
      <c r="H94" s="85"/>
    </row>
    <row r="95" spans="1:8" ht="17.45" customHeight="1">
      <c r="A95" s="20"/>
      <c r="B95" s="71" t="s">
        <v>245</v>
      </c>
      <c r="C95" s="41" t="s">
        <v>332</v>
      </c>
      <c r="D95" s="66">
        <v>489</v>
      </c>
      <c r="E95" s="66">
        <v>300</v>
      </c>
      <c r="F95" s="66">
        <v>100</v>
      </c>
      <c r="G95" s="66">
        <v>300</v>
      </c>
      <c r="H95" s="85"/>
    </row>
    <row r="96" spans="1:8" ht="17.45" customHeight="1" thickBot="1">
      <c r="A96" s="20"/>
      <c r="B96" s="71" t="s">
        <v>247</v>
      </c>
      <c r="C96" s="41" t="s">
        <v>339</v>
      </c>
      <c r="D96" s="66">
        <v>0</v>
      </c>
      <c r="E96" s="66">
        <v>0</v>
      </c>
      <c r="F96" s="66">
        <v>0</v>
      </c>
      <c r="G96" s="66">
        <v>0</v>
      </c>
      <c r="H96" s="85"/>
    </row>
    <row r="97" spans="1:8" ht="17.45" customHeight="1" thickTop="1" thickBot="1">
      <c r="A97" s="20"/>
      <c r="B97" s="71"/>
      <c r="C97" s="41" t="s">
        <v>39</v>
      </c>
      <c r="D97" s="70">
        <f>SUM(D94:D96)</f>
        <v>489</v>
      </c>
      <c r="E97" s="70">
        <f>SUM(E94:E96)</f>
        <v>300</v>
      </c>
      <c r="F97" s="70">
        <f>SUM(F94:F96)</f>
        <v>100</v>
      </c>
      <c r="G97" s="70">
        <f>SUM(G94:G96)</f>
        <v>300</v>
      </c>
      <c r="H97" s="85"/>
    </row>
    <row r="98" spans="1:8" ht="17.45" customHeight="1" thickTop="1">
      <c r="A98" s="20"/>
      <c r="B98" s="71"/>
      <c r="C98" s="41"/>
      <c r="D98" s="12"/>
      <c r="E98" s="12"/>
      <c r="F98" s="12"/>
      <c r="G98" s="12"/>
      <c r="H98" s="85"/>
    </row>
    <row r="99" spans="1:8" ht="17.45" customHeight="1" thickBot="1">
      <c r="B99" s="41"/>
      <c r="C99" s="41"/>
      <c r="D99" s="12"/>
      <c r="E99" s="12"/>
      <c r="F99" s="12"/>
      <c r="G99" s="12"/>
      <c r="H99" s="85"/>
    </row>
    <row r="100" spans="1:8" ht="17.45" customHeight="1" thickTop="1" thickBot="1">
      <c r="B100" s="41" t="s">
        <v>220</v>
      </c>
      <c r="D100" s="84">
        <f>D13+D24+D38+D52+D59+D72+D84+D91+D97</f>
        <v>911566</v>
      </c>
      <c r="E100" s="84">
        <f>E13+GenFundExp2!E24+E38+E52+E59+E72+E84+E91+E97</f>
        <v>959500</v>
      </c>
      <c r="F100" s="84">
        <f>F13+GenFundExp2!F24+F38+F52+F59+F72+F84+F91+F97</f>
        <v>955172</v>
      </c>
      <c r="G100" s="84">
        <f>G13+GenFundExp2!G24+G38+G52+G59+G72+G84+G91+G97</f>
        <v>1067038</v>
      </c>
      <c r="H100" s="85"/>
    </row>
    <row r="101" spans="1:8" ht="17.45" customHeight="1" thickTop="1" thickBot="1">
      <c r="D101" s="76"/>
      <c r="E101" s="76"/>
      <c r="F101" s="76"/>
      <c r="G101" s="76"/>
      <c r="H101" s="76"/>
    </row>
    <row r="102" spans="1:8" ht="17.45" customHeight="1" thickTop="1" thickBot="1">
      <c r="B102" s="20" t="s">
        <v>413</v>
      </c>
      <c r="D102" s="84">
        <f>GenFundExp!D169+GenFundExp2!D100</f>
        <v>2201542</v>
      </c>
      <c r="E102" s="84">
        <f>GenFundExp!E169+GenFundExp2!E100</f>
        <v>2294993</v>
      </c>
      <c r="F102" s="84">
        <f>GenFundExp!F169+GenFundExp2!F100</f>
        <v>2273979</v>
      </c>
      <c r="G102" s="84">
        <f>GenFundExp!G169+GenFundExp2!G100</f>
        <v>2471411</v>
      </c>
      <c r="H102" s="85"/>
    </row>
    <row r="103" spans="1:8" ht="17.45" customHeight="1" thickTop="1">
      <c r="D103" s="76"/>
      <c r="E103" s="76"/>
      <c r="F103" s="76"/>
      <c r="G103" s="76"/>
      <c r="H103" s="76"/>
    </row>
    <row r="104" spans="1:8" ht="17.45" customHeight="1">
      <c r="A104" s="25" t="s">
        <v>379</v>
      </c>
      <c r="D104" s="76"/>
      <c r="E104" s="76"/>
      <c r="F104" s="76"/>
      <c r="G104" s="76"/>
      <c r="H104" s="76"/>
    </row>
    <row r="105" spans="1:8" ht="17.45" customHeight="1">
      <c r="A105" s="20" t="s">
        <v>123</v>
      </c>
      <c r="D105" s="66">
        <v>0</v>
      </c>
      <c r="E105" s="66">
        <v>0</v>
      </c>
      <c r="F105" s="66">
        <v>0</v>
      </c>
      <c r="G105" s="66">
        <v>0</v>
      </c>
      <c r="H105" s="76"/>
    </row>
    <row r="106" spans="1:8" ht="17.45" customHeight="1" thickBot="1">
      <c r="A106" s="20"/>
      <c r="C106" s="41"/>
      <c r="D106" s="12"/>
      <c r="E106" s="12"/>
      <c r="F106" s="12"/>
      <c r="G106" s="12"/>
    </row>
    <row r="107" spans="1:8" ht="17.45" customHeight="1" thickTop="1" thickBot="1">
      <c r="B107" s="20" t="s">
        <v>59</v>
      </c>
      <c r="D107" s="88">
        <f>D102+D105</f>
        <v>2201542</v>
      </c>
      <c r="E107" s="88">
        <f>E102+E105</f>
        <v>2294993</v>
      </c>
      <c r="F107" s="88">
        <f>F102+F105</f>
        <v>2273979</v>
      </c>
      <c r="G107" s="88">
        <f>G102+G105</f>
        <v>2471411</v>
      </c>
      <c r="H107" s="92"/>
    </row>
    <row r="108" spans="1:8" ht="17.45" customHeight="1" thickTop="1">
      <c r="D108" s="76"/>
      <c r="E108" s="76"/>
      <c r="F108" s="76"/>
      <c r="G108" s="76"/>
      <c r="H108" s="76"/>
    </row>
    <row r="109" spans="1:8" ht="17.45" customHeight="1">
      <c r="A109" s="73" t="s">
        <v>300</v>
      </c>
      <c r="C109" s="121" t="s">
        <v>61</v>
      </c>
      <c r="D109" s="76"/>
      <c r="E109" s="76"/>
      <c r="F109" s="76"/>
      <c r="G109" s="76"/>
      <c r="H109" s="76"/>
    </row>
    <row r="110" spans="1:8" ht="17.45" customHeight="1">
      <c r="A110" s="72">
        <v>6761</v>
      </c>
      <c r="C110" s="41" t="s">
        <v>227</v>
      </c>
      <c r="D110" s="26">
        <v>140000</v>
      </c>
      <c r="E110" s="26">
        <v>140000</v>
      </c>
      <c r="F110" s="26">
        <v>140000</v>
      </c>
      <c r="G110" s="26">
        <v>140000</v>
      </c>
      <c r="H110" s="12"/>
    </row>
    <row r="111" spans="1:8" ht="17.45" customHeight="1">
      <c r="A111" s="72">
        <v>6770</v>
      </c>
      <c r="C111" s="41" t="s">
        <v>228</v>
      </c>
      <c r="D111" s="26">
        <v>217590</v>
      </c>
      <c r="E111" s="26">
        <v>200000</v>
      </c>
      <c r="F111" s="26">
        <v>200000</v>
      </c>
      <c r="G111" s="26">
        <v>220000</v>
      </c>
      <c r="H111" s="12"/>
    </row>
    <row r="112" spans="1:8" ht="17.45" customHeight="1" thickBot="1">
      <c r="A112" s="72">
        <v>6769</v>
      </c>
      <c r="C112" s="1" t="s">
        <v>460</v>
      </c>
      <c r="D112" s="26">
        <v>158404</v>
      </c>
      <c r="E112" s="26">
        <v>272337</v>
      </c>
      <c r="F112" s="26">
        <v>200000</v>
      </c>
      <c r="G112" s="26">
        <v>600000</v>
      </c>
      <c r="H112" s="12"/>
    </row>
    <row r="113" spans="1:8" ht="17.45" customHeight="1" thickTop="1" thickBot="1">
      <c r="A113" s="68"/>
      <c r="C113" s="41" t="s">
        <v>55</v>
      </c>
      <c r="D113" s="70">
        <f>SUM(D110:D112)</f>
        <v>515994</v>
      </c>
      <c r="E113" s="70">
        <f>SUM(E110:E112)</f>
        <v>612337</v>
      </c>
      <c r="F113" s="70">
        <f>SUM(F110:F112)</f>
        <v>540000</v>
      </c>
      <c r="G113" s="70">
        <f>SUM(G110:G112)</f>
        <v>960000</v>
      </c>
      <c r="H113" s="12"/>
    </row>
    <row r="114" spans="1:8" ht="17.45" customHeight="1" thickTop="1">
      <c r="A114" s="72">
        <v>9330</v>
      </c>
      <c r="C114" s="41" t="s">
        <v>447</v>
      </c>
      <c r="D114" s="26"/>
      <c r="E114" s="26"/>
      <c r="F114" s="26"/>
      <c r="G114" s="26"/>
      <c r="H114" s="12"/>
    </row>
    <row r="115" spans="1:8" ht="17.45" customHeight="1" thickBot="1">
      <c r="A115" s="72">
        <v>9315</v>
      </c>
      <c r="C115" s="1" t="s">
        <v>449</v>
      </c>
      <c r="D115" s="26"/>
      <c r="E115" s="26"/>
      <c r="F115" s="26"/>
      <c r="G115" s="26"/>
      <c r="H115" s="12"/>
    </row>
    <row r="116" spans="1:8" ht="17.45" customHeight="1" thickBot="1">
      <c r="B116" s="20" t="s">
        <v>54</v>
      </c>
      <c r="D116" s="86">
        <f>D107+D113</f>
        <v>2717536</v>
      </c>
      <c r="E116" s="86">
        <f>E107+E113</f>
        <v>2907330</v>
      </c>
      <c r="F116" s="86">
        <f>F107+F113</f>
        <v>2813979</v>
      </c>
      <c r="G116" s="86">
        <f>G107+G113</f>
        <v>3431411</v>
      </c>
      <c r="H116" s="85"/>
    </row>
    <row r="117" spans="1:8" ht="17.45" customHeight="1">
      <c r="A117" s="68"/>
      <c r="C117" s="41" t="s">
        <v>56</v>
      </c>
      <c r="D117" s="76"/>
      <c r="E117" s="76"/>
      <c r="F117" s="76"/>
      <c r="G117" s="76"/>
      <c r="H117" s="12"/>
    </row>
    <row r="118" spans="1:8" ht="17.45" customHeight="1">
      <c r="A118" s="68"/>
      <c r="C118" s="41"/>
      <c r="D118" s="76"/>
      <c r="E118" s="76"/>
      <c r="F118" s="76"/>
      <c r="G118" s="76"/>
      <c r="H118" s="12"/>
    </row>
    <row r="119" spans="1:8" ht="17.45" customHeight="1">
      <c r="C119" s="121" t="s">
        <v>62</v>
      </c>
      <c r="D119" s="76"/>
      <c r="E119" s="76"/>
      <c r="F119" s="76"/>
      <c r="G119" s="76"/>
      <c r="H119" s="12"/>
    </row>
    <row r="120" spans="1:8" ht="17.45" customHeight="1">
      <c r="A120" s="77" t="s">
        <v>18</v>
      </c>
      <c r="C120" s="100" t="s">
        <v>222</v>
      </c>
      <c r="D120" s="26">
        <v>614908</v>
      </c>
      <c r="E120" s="26">
        <v>439447</v>
      </c>
      <c r="F120" s="26">
        <v>618876</v>
      </c>
      <c r="G120" s="26">
        <v>157096</v>
      </c>
      <c r="H120" s="12"/>
    </row>
    <row r="121" spans="1:8" ht="17.45" customHeight="1" thickBot="1">
      <c r="C121" s="105" t="s">
        <v>221</v>
      </c>
    </row>
    <row r="122" spans="1:8" ht="17.45" customHeight="1" thickBot="1">
      <c r="B122" s="20" t="s">
        <v>60</v>
      </c>
      <c r="D122" s="123">
        <f>D120+D116</f>
        <v>3332444</v>
      </c>
      <c r="E122" s="123">
        <f>E120+E116</f>
        <v>3346777</v>
      </c>
      <c r="F122" s="123">
        <f>F120+F116</f>
        <v>3432855</v>
      </c>
      <c r="G122" s="123">
        <f>G120+G116</f>
        <v>3588507</v>
      </c>
      <c r="H122" s="76"/>
    </row>
    <row r="123" spans="1:8" ht="17.45" customHeight="1" thickBot="1">
      <c r="C123" s="41"/>
      <c r="D123" s="76"/>
      <c r="E123" s="76"/>
      <c r="F123" s="76"/>
      <c r="G123" s="76"/>
      <c r="H123" s="12"/>
    </row>
    <row r="124" spans="1:8" ht="17.45" customHeight="1" thickTop="1" thickBot="1">
      <c r="C124" s="159" t="s">
        <v>469</v>
      </c>
      <c r="D124" s="88">
        <f>GenFundREV!D47</f>
        <v>3332444</v>
      </c>
      <c r="E124" s="88">
        <f>GenFundREV!E47</f>
        <v>3346777</v>
      </c>
      <c r="F124" s="88">
        <f>GenFundREV!F47</f>
        <v>3432855</v>
      </c>
      <c r="G124" s="88">
        <f>GenFundREV!G47</f>
        <v>3588507</v>
      </c>
      <c r="H124" s="85"/>
    </row>
    <row r="125" spans="1:8" ht="17.45" customHeight="1" thickTop="1">
      <c r="C125" t="s">
        <v>470</v>
      </c>
      <c r="D125" s="7">
        <f>D120+D113</f>
        <v>1130902</v>
      </c>
      <c r="E125" s="7">
        <f t="shared" ref="E125:G125" si="0">E120+E113</f>
        <v>1051784</v>
      </c>
      <c r="F125" s="7">
        <f t="shared" si="0"/>
        <v>1158876</v>
      </c>
      <c r="G125" s="7">
        <f t="shared" si="0"/>
        <v>1117096</v>
      </c>
      <c r="H125" s="85"/>
    </row>
    <row r="126" spans="1:8" ht="17.45" customHeight="1">
      <c r="C126" s="87" t="s">
        <v>58</v>
      </c>
      <c r="D126" s="75">
        <f>D122-D124</f>
        <v>0</v>
      </c>
      <c r="E126" s="75">
        <f>E122-E124</f>
        <v>0</v>
      </c>
      <c r="F126" s="75">
        <f>F122-F124</f>
        <v>0</v>
      </c>
      <c r="G126" s="75">
        <f>G122-G124</f>
        <v>0</v>
      </c>
      <c r="H126" s="91"/>
    </row>
    <row r="129" spans="3:3" ht="17.45" customHeight="1">
      <c r="C129" s="41"/>
    </row>
  </sheetData>
  <phoneticPr fontId="9" type="noConversion"/>
  <pageMargins left="0.75" right="0.75" top="0.49" bottom="0.48" header="0.32" footer="0.27"/>
  <pageSetup scale="79" firstPageNumber="19" fitToHeight="0" orientation="portrait" horizontalDpi="300" verticalDpi="300" r:id="rId1"/>
  <headerFooter alignWithMargins="0">
    <oddFooter>&amp;LCDE, Public Scool Finance Unit&amp;C&amp;P&amp;RRevised July, 2004</oddFooter>
  </headerFooter>
  <rowBreaks count="2" manualBreakCount="2">
    <brk id="39" max="16383" man="1"/>
    <brk id="8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>
      <selection activeCell="G35" sqref="G35"/>
    </sheetView>
  </sheetViews>
  <sheetFormatPr defaultRowHeight="14.25" customHeight="1"/>
  <cols>
    <col min="1" max="1" width="10" style="75" customWidth="1"/>
    <col min="2" max="2" width="3.33203125" style="75" customWidth="1"/>
    <col min="3" max="3" width="70.83203125" style="75" customWidth="1"/>
    <col min="4" max="7" width="15.83203125" style="75" customWidth="1"/>
    <col min="8" max="16384" width="9.33203125" style="75"/>
  </cols>
  <sheetData>
    <row r="1" spans="1:7" ht="14.25" customHeight="1">
      <c r="A1" s="75" t="s">
        <v>298</v>
      </c>
      <c r="C1" s="79" t="str">
        <f>+'Page 1 - FY200X-0X'!B5</f>
        <v>Fremont School District RE-3</v>
      </c>
      <c r="D1" s="79" t="s">
        <v>276</v>
      </c>
      <c r="E1" s="80">
        <f>+'Page 1 - FY200X-0X'!F7</f>
        <v>1160</v>
      </c>
      <c r="G1" s="23" t="s">
        <v>278</v>
      </c>
    </row>
    <row r="2" spans="1:7" ht="14.25" customHeight="1">
      <c r="A2" s="13" t="s">
        <v>471</v>
      </c>
    </row>
    <row r="3" spans="1:7" ht="27" customHeight="1">
      <c r="D3" s="81" t="s">
        <v>302</v>
      </c>
      <c r="E3" s="81" t="s">
        <v>303</v>
      </c>
      <c r="F3" s="81" t="s">
        <v>304</v>
      </c>
      <c r="G3" s="81" t="s">
        <v>27</v>
      </c>
    </row>
    <row r="4" spans="1:7" ht="14.25" customHeight="1" thickBot="1">
      <c r="D4" s="81"/>
      <c r="E4" s="81"/>
      <c r="F4" s="81"/>
      <c r="G4" s="81"/>
    </row>
    <row r="5" spans="1:7" ht="14.25" customHeight="1" thickBot="1">
      <c r="A5" s="20" t="s">
        <v>381</v>
      </c>
      <c r="B5" s="20" t="s">
        <v>279</v>
      </c>
      <c r="D5" s="24">
        <v>91608</v>
      </c>
      <c r="E5" s="24">
        <v>50913</v>
      </c>
      <c r="F5" s="24">
        <v>59338</v>
      </c>
      <c r="G5" s="24">
        <v>59338</v>
      </c>
    </row>
    <row r="6" spans="1:7" ht="14.25" customHeight="1">
      <c r="A6" s="21" t="s">
        <v>280</v>
      </c>
      <c r="C6" s="121" t="s">
        <v>382</v>
      </c>
      <c r="E6" s="76"/>
      <c r="F6" s="76"/>
      <c r="G6" s="76"/>
    </row>
    <row r="7" spans="1:7" ht="14.25" customHeight="1">
      <c r="A7" s="41" t="s">
        <v>287</v>
      </c>
      <c r="B7" s="77" t="s">
        <v>162</v>
      </c>
      <c r="C7" s="41" t="s">
        <v>3</v>
      </c>
      <c r="D7" s="26">
        <v>20</v>
      </c>
      <c r="E7" s="26">
        <v>26</v>
      </c>
      <c r="F7" s="26">
        <v>5</v>
      </c>
      <c r="G7" s="26">
        <v>2</v>
      </c>
    </row>
    <row r="8" spans="1:7" ht="14.25" customHeight="1">
      <c r="A8" s="41" t="s">
        <v>158</v>
      </c>
      <c r="B8" s="77" t="s">
        <v>163</v>
      </c>
      <c r="C8" s="41" t="s">
        <v>388</v>
      </c>
      <c r="D8" s="26">
        <v>0</v>
      </c>
      <c r="E8" s="26">
        <v>0</v>
      </c>
      <c r="F8" s="26">
        <v>0</v>
      </c>
      <c r="G8" s="26">
        <v>0</v>
      </c>
    </row>
    <row r="9" spans="1:7" ht="14.25" customHeight="1">
      <c r="A9" s="41" t="s">
        <v>383</v>
      </c>
      <c r="B9" s="89" t="s">
        <v>174</v>
      </c>
      <c r="C9" s="41" t="s">
        <v>157</v>
      </c>
      <c r="D9" s="26">
        <v>0</v>
      </c>
      <c r="E9" s="26">
        <v>0</v>
      </c>
      <c r="F9" s="26">
        <v>0</v>
      </c>
      <c r="G9" s="26">
        <v>0</v>
      </c>
    </row>
    <row r="10" spans="1:7" ht="14.25" customHeight="1" thickBot="1">
      <c r="C10" s="41"/>
      <c r="D10" s="12"/>
      <c r="E10" s="12"/>
      <c r="F10" s="12"/>
      <c r="G10" s="12"/>
    </row>
    <row r="11" spans="1:7" ht="14.25" customHeight="1" thickTop="1" thickBot="1">
      <c r="B11" s="89" t="s">
        <v>176</v>
      </c>
      <c r="C11" s="20" t="s">
        <v>139</v>
      </c>
      <c r="D11" s="84">
        <f>SUM(D7:D9)</f>
        <v>20</v>
      </c>
      <c r="E11" s="84">
        <f>SUM(E7:E9)</f>
        <v>26</v>
      </c>
      <c r="F11" s="84">
        <f>SUM(F7:F9)</f>
        <v>5</v>
      </c>
      <c r="G11" s="84">
        <f>SUM(G7:G9)</f>
        <v>2</v>
      </c>
    </row>
    <row r="12" spans="1:7" ht="14.25" customHeight="1" thickTop="1" thickBot="1">
      <c r="C12" s="71"/>
      <c r="D12" s="85"/>
      <c r="E12" s="85"/>
      <c r="F12" s="85"/>
      <c r="G12" s="85"/>
    </row>
    <row r="13" spans="1:7" ht="14.25" customHeight="1" thickBot="1">
      <c r="A13" s="20" t="s">
        <v>260</v>
      </c>
      <c r="D13" s="86">
        <f>D5+D11</f>
        <v>91628</v>
      </c>
      <c r="E13" s="86">
        <f>E5+E11</f>
        <v>50939</v>
      </c>
      <c r="F13" s="86">
        <f>F5+F11</f>
        <v>59343</v>
      </c>
      <c r="G13" s="86">
        <f>G5+G11</f>
        <v>59340</v>
      </c>
    </row>
    <row r="14" spans="1:7" ht="14.25" customHeight="1">
      <c r="E14" s="76"/>
      <c r="F14" s="76"/>
      <c r="G14" s="76"/>
    </row>
    <row r="15" spans="1:7" ht="14.25" customHeight="1">
      <c r="A15" s="21" t="s">
        <v>384</v>
      </c>
      <c r="C15" s="121" t="s">
        <v>385</v>
      </c>
      <c r="E15" s="76"/>
      <c r="F15" s="76"/>
      <c r="G15" s="76"/>
    </row>
    <row r="16" spans="1:7" ht="14.25" customHeight="1">
      <c r="A16" s="21"/>
      <c r="B16" s="25"/>
      <c r="C16" s="75" t="s">
        <v>148</v>
      </c>
      <c r="E16" s="76"/>
      <c r="F16" s="76"/>
      <c r="G16" s="76"/>
    </row>
    <row r="17" spans="1:7" ht="14.25" customHeight="1">
      <c r="A17" s="71" t="s">
        <v>246</v>
      </c>
      <c r="B17" s="71" t="s">
        <v>177</v>
      </c>
      <c r="C17" s="75" t="s">
        <v>334</v>
      </c>
      <c r="D17" s="26">
        <v>0</v>
      </c>
      <c r="E17" s="26">
        <v>0</v>
      </c>
      <c r="F17" s="26">
        <v>0</v>
      </c>
      <c r="G17" s="26">
        <v>0</v>
      </c>
    </row>
    <row r="18" spans="1:7" ht="14.25" customHeight="1">
      <c r="A18" s="41" t="s">
        <v>386</v>
      </c>
      <c r="B18" s="77" t="s">
        <v>178</v>
      </c>
      <c r="C18" s="41" t="s">
        <v>335</v>
      </c>
      <c r="D18" s="26">
        <v>0</v>
      </c>
      <c r="E18" s="26">
        <v>0</v>
      </c>
      <c r="F18" s="26">
        <v>0</v>
      </c>
      <c r="G18" s="26">
        <v>0</v>
      </c>
    </row>
    <row r="19" spans="1:7" ht="14.25" customHeight="1">
      <c r="A19" s="71" t="s">
        <v>391</v>
      </c>
      <c r="B19" s="77" t="s">
        <v>179</v>
      </c>
      <c r="C19" s="41" t="s">
        <v>336</v>
      </c>
      <c r="D19" s="26">
        <v>8953</v>
      </c>
      <c r="E19" s="26">
        <v>0</v>
      </c>
      <c r="F19" s="26">
        <v>0</v>
      </c>
      <c r="G19" s="26">
        <v>0</v>
      </c>
    </row>
    <row r="20" spans="1:7" ht="14.25" customHeight="1">
      <c r="A20" s="71" t="s">
        <v>19</v>
      </c>
      <c r="B20" s="77" t="s">
        <v>180</v>
      </c>
      <c r="C20" s="41" t="s">
        <v>389</v>
      </c>
      <c r="D20" s="26">
        <v>12407</v>
      </c>
      <c r="E20" s="26">
        <v>0</v>
      </c>
      <c r="F20" s="26">
        <v>0</v>
      </c>
      <c r="G20" s="26">
        <v>0</v>
      </c>
    </row>
    <row r="21" spans="1:7" ht="14.25" customHeight="1" thickBot="1">
      <c r="C21" s="41"/>
      <c r="D21" s="12"/>
      <c r="E21" s="12"/>
      <c r="F21" s="12"/>
      <c r="G21" s="12"/>
    </row>
    <row r="22" spans="1:7" ht="14.25" customHeight="1" thickTop="1" thickBot="1">
      <c r="B22" s="77" t="s">
        <v>184</v>
      </c>
      <c r="C22" s="41" t="s">
        <v>261</v>
      </c>
      <c r="D22" s="74">
        <f>SUM(D17:D21)</f>
        <v>21360</v>
      </c>
      <c r="E22" s="74">
        <f>SUM(E17:E21)</f>
        <v>0</v>
      </c>
      <c r="F22" s="74">
        <f>SUM(F17:F21)</f>
        <v>0</v>
      </c>
      <c r="G22" s="74">
        <f>SUM(G17:G21)</f>
        <v>0</v>
      </c>
    </row>
    <row r="23" spans="1:7" ht="14.25" customHeight="1" thickTop="1">
      <c r="C23" s="41"/>
      <c r="D23" s="12"/>
      <c r="E23" s="12"/>
      <c r="F23" s="12"/>
      <c r="G23" s="12"/>
    </row>
    <row r="24" spans="1:7" ht="14.25" customHeight="1">
      <c r="C24" s="87" t="s">
        <v>392</v>
      </c>
      <c r="D24" s="12"/>
      <c r="E24" s="12"/>
      <c r="F24" s="12"/>
      <c r="G24" s="12"/>
    </row>
    <row r="25" spans="1:7" ht="14.25" customHeight="1">
      <c r="A25" s="77" t="s">
        <v>243</v>
      </c>
      <c r="B25" s="77" t="s">
        <v>185</v>
      </c>
      <c r="C25" s="87" t="s">
        <v>393</v>
      </c>
      <c r="D25" s="26">
        <v>0</v>
      </c>
      <c r="E25" s="26">
        <v>0</v>
      </c>
      <c r="F25" s="26">
        <v>0</v>
      </c>
      <c r="G25" s="26">
        <v>5000</v>
      </c>
    </row>
    <row r="26" spans="1:7" ht="14.25" customHeight="1">
      <c r="A26" s="71" t="s">
        <v>246</v>
      </c>
      <c r="B26" s="71" t="s">
        <v>186</v>
      </c>
      <c r="C26" s="75" t="s">
        <v>334</v>
      </c>
      <c r="D26" s="26">
        <v>0</v>
      </c>
      <c r="E26" s="26">
        <v>0</v>
      </c>
      <c r="F26" s="26">
        <v>0</v>
      </c>
      <c r="G26" s="26">
        <v>0</v>
      </c>
    </row>
    <row r="27" spans="1:7" ht="14.25" customHeight="1">
      <c r="A27" s="41" t="s">
        <v>386</v>
      </c>
      <c r="B27" s="77" t="s">
        <v>187</v>
      </c>
      <c r="C27" s="41" t="s">
        <v>335</v>
      </c>
      <c r="D27" s="26">
        <v>0</v>
      </c>
      <c r="E27" s="26">
        <v>5000</v>
      </c>
      <c r="F27" s="26">
        <v>9134</v>
      </c>
      <c r="G27" s="26">
        <v>0</v>
      </c>
    </row>
    <row r="28" spans="1:7" ht="14.25" customHeight="1">
      <c r="A28" s="71" t="s">
        <v>391</v>
      </c>
      <c r="B28" s="77" t="s">
        <v>188</v>
      </c>
      <c r="C28" s="41" t="s">
        <v>336</v>
      </c>
      <c r="D28" s="26">
        <v>0</v>
      </c>
      <c r="E28" s="26">
        <v>5000</v>
      </c>
      <c r="F28" s="26">
        <v>5806</v>
      </c>
      <c r="G28" s="26">
        <v>0</v>
      </c>
    </row>
    <row r="29" spans="1:7" ht="14.25" customHeight="1">
      <c r="A29" s="71" t="s">
        <v>19</v>
      </c>
      <c r="B29" s="77" t="s">
        <v>189</v>
      </c>
      <c r="C29" s="41" t="s">
        <v>389</v>
      </c>
      <c r="D29" s="26">
        <v>10930</v>
      </c>
      <c r="E29" s="26">
        <v>0</v>
      </c>
      <c r="F29" s="26">
        <v>0</v>
      </c>
      <c r="G29" s="26">
        <v>14340</v>
      </c>
    </row>
    <row r="30" spans="1:7" ht="14.25" customHeight="1">
      <c r="A30" s="41" t="s">
        <v>387</v>
      </c>
      <c r="B30" s="77" t="s">
        <v>190</v>
      </c>
      <c r="C30" s="41" t="s">
        <v>390</v>
      </c>
      <c r="D30" s="26">
        <v>0</v>
      </c>
      <c r="E30" s="26">
        <v>40939</v>
      </c>
      <c r="F30" s="26">
        <v>0</v>
      </c>
      <c r="G30" s="26">
        <v>40000</v>
      </c>
    </row>
    <row r="31" spans="1:7" ht="14.25" customHeight="1">
      <c r="A31" s="71"/>
      <c r="B31" s="77" t="s">
        <v>191</v>
      </c>
      <c r="C31" s="41" t="s">
        <v>217</v>
      </c>
      <c r="D31" s="26">
        <v>0</v>
      </c>
      <c r="E31" s="26">
        <v>0</v>
      </c>
      <c r="F31" s="26">
        <v>0</v>
      </c>
      <c r="G31" s="26">
        <v>0</v>
      </c>
    </row>
    <row r="32" spans="1:7" ht="14.25" customHeight="1">
      <c r="B32" s="77" t="s">
        <v>192</v>
      </c>
      <c r="C32" s="41" t="s">
        <v>394</v>
      </c>
      <c r="D32" s="26">
        <v>0</v>
      </c>
      <c r="E32" s="26">
        <v>0</v>
      </c>
      <c r="F32" s="26">
        <v>0</v>
      </c>
      <c r="G32" s="26">
        <v>0</v>
      </c>
    </row>
    <row r="33" spans="1:7" ht="14.25" customHeight="1" thickBot="1">
      <c r="C33" s="41"/>
      <c r="D33" s="12">
        <v>0</v>
      </c>
      <c r="E33" s="12"/>
      <c r="F33" s="12"/>
      <c r="G33" s="12"/>
    </row>
    <row r="34" spans="1:7" ht="14.25" customHeight="1" thickTop="1" thickBot="1">
      <c r="B34" s="77" t="s">
        <v>193</v>
      </c>
      <c r="C34" s="87" t="s">
        <v>262</v>
      </c>
      <c r="D34" s="74">
        <f>SUM(D25:D33)</f>
        <v>10930</v>
      </c>
      <c r="E34" s="74">
        <f>SUM(E25:E32)</f>
        <v>50939</v>
      </c>
      <c r="F34" s="74">
        <f>SUM(F25:F32)</f>
        <v>14940</v>
      </c>
      <c r="G34" s="74">
        <f>SUM(G25:G32)</f>
        <v>59340</v>
      </c>
    </row>
    <row r="35" spans="1:7" ht="14.25" customHeight="1" thickTop="1" thickBot="1">
      <c r="C35" s="41"/>
      <c r="D35" s="12"/>
      <c r="E35" s="12"/>
      <c r="F35" s="12"/>
      <c r="G35" s="12"/>
    </row>
    <row r="36" spans="1:7" ht="14.25" customHeight="1" thickTop="1" thickBot="1">
      <c r="B36" s="106" t="s">
        <v>410</v>
      </c>
      <c r="C36" s="20" t="s">
        <v>263</v>
      </c>
      <c r="D36" s="84">
        <f>D22+D34</f>
        <v>32290</v>
      </c>
      <c r="E36" s="84">
        <f>E22+E34</f>
        <v>50939</v>
      </c>
      <c r="F36" s="84">
        <f>F22+F34</f>
        <v>14940</v>
      </c>
      <c r="G36" s="84">
        <f>G22+G34</f>
        <v>59340</v>
      </c>
    </row>
    <row r="37" spans="1:7" ht="14.25" customHeight="1" thickTop="1">
      <c r="E37" s="76"/>
      <c r="F37" s="76"/>
      <c r="G37" s="76"/>
    </row>
    <row r="38" spans="1:7" ht="14.25" customHeight="1">
      <c r="A38" s="73" t="s">
        <v>300</v>
      </c>
      <c r="C38" s="121" t="s">
        <v>380</v>
      </c>
      <c r="D38" s="76"/>
      <c r="E38" s="76"/>
      <c r="F38" s="76"/>
      <c r="G38" s="76"/>
    </row>
    <row r="39" spans="1:7" ht="14.25" customHeight="1">
      <c r="A39" s="72" t="s">
        <v>231</v>
      </c>
      <c r="B39" s="77" t="s">
        <v>195</v>
      </c>
      <c r="C39" s="41" t="s">
        <v>226</v>
      </c>
      <c r="D39" s="26">
        <v>59338</v>
      </c>
      <c r="E39" s="26">
        <v>0</v>
      </c>
      <c r="F39" s="26">
        <v>44403</v>
      </c>
      <c r="G39" s="26">
        <v>0</v>
      </c>
    </row>
    <row r="40" spans="1:7" ht="14.25" customHeight="1">
      <c r="A40" s="72" t="s">
        <v>232</v>
      </c>
      <c r="B40" s="77" t="s">
        <v>196</v>
      </c>
      <c r="C40" s="41" t="s">
        <v>227</v>
      </c>
      <c r="D40" s="26">
        <v>0</v>
      </c>
      <c r="E40" s="26">
        <v>0</v>
      </c>
      <c r="F40" s="26">
        <v>0</v>
      </c>
      <c r="G40" s="26">
        <v>0</v>
      </c>
    </row>
    <row r="41" spans="1:7" ht="14.25" customHeight="1">
      <c r="A41" s="72" t="s">
        <v>233</v>
      </c>
      <c r="B41" s="77" t="s">
        <v>197</v>
      </c>
      <c r="C41" s="41" t="s">
        <v>228</v>
      </c>
      <c r="D41" s="26">
        <v>0</v>
      </c>
      <c r="E41" s="26">
        <v>0</v>
      </c>
      <c r="F41" s="26">
        <v>0</v>
      </c>
      <c r="G41" s="26">
        <v>0</v>
      </c>
    </row>
    <row r="42" spans="1:7" ht="14.25" customHeight="1" thickBot="1">
      <c r="A42" s="72" t="s">
        <v>234</v>
      </c>
      <c r="B42" s="77" t="s">
        <v>198</v>
      </c>
      <c r="C42" s="41" t="s">
        <v>229</v>
      </c>
      <c r="D42" s="26">
        <v>0</v>
      </c>
      <c r="E42" s="26">
        <v>0</v>
      </c>
      <c r="F42" s="26">
        <v>0</v>
      </c>
      <c r="G42" s="26">
        <v>0</v>
      </c>
    </row>
    <row r="43" spans="1:7" ht="14.25" customHeight="1" thickTop="1" thickBot="1">
      <c r="A43" s="68"/>
      <c r="B43" s="77" t="s">
        <v>199</v>
      </c>
      <c r="C43" s="41" t="s">
        <v>264</v>
      </c>
      <c r="D43" s="70">
        <f>SUM(D39:D42)</f>
        <v>59338</v>
      </c>
      <c r="E43" s="70">
        <f>SUM(E39:E42)</f>
        <v>0</v>
      </c>
      <c r="F43" s="70">
        <f>SUM(F39:F42)</f>
        <v>44403</v>
      </c>
      <c r="G43" s="70">
        <f>SUM(G39:G42)</f>
        <v>0</v>
      </c>
    </row>
    <row r="44" spans="1:7" ht="14.25" customHeight="1" thickTop="1" thickBot="1">
      <c r="A44" s="68"/>
      <c r="C44" s="41"/>
      <c r="D44" s="76"/>
      <c r="E44" s="76"/>
      <c r="F44" s="76"/>
      <c r="G44" s="76"/>
    </row>
    <row r="45" spans="1:7" ht="26.45" customHeight="1" thickBot="1">
      <c r="A45" s="160" t="s">
        <v>450</v>
      </c>
      <c r="B45" s="160"/>
      <c r="C45" s="161"/>
      <c r="D45" s="123">
        <f>D36+D43</f>
        <v>91628</v>
      </c>
      <c r="E45" s="123">
        <f>E36+E43</f>
        <v>50939</v>
      </c>
      <c r="F45" s="123">
        <f>F36+F43</f>
        <v>59343</v>
      </c>
      <c r="G45" s="123">
        <f>G36+G43</f>
        <v>59340</v>
      </c>
    </row>
    <row r="46" spans="1:7" ht="14.25" customHeight="1">
      <c r="A46" s="68"/>
      <c r="C46" s="41" t="s">
        <v>56</v>
      </c>
      <c r="D46" s="76"/>
      <c r="E46" s="76"/>
      <c r="F46" s="76"/>
      <c r="G46" s="76"/>
    </row>
    <row r="47" spans="1:7" ht="14.25" customHeight="1" thickBot="1">
      <c r="A47" s="68"/>
      <c r="C47" s="41"/>
      <c r="D47" s="76"/>
      <c r="E47" s="76"/>
      <c r="F47" s="76"/>
      <c r="G47" s="76"/>
    </row>
    <row r="48" spans="1:7" ht="14.25" customHeight="1" thickTop="1" thickBot="1">
      <c r="C48" s="87" t="s">
        <v>57</v>
      </c>
      <c r="D48" s="88">
        <f>D13</f>
        <v>91628</v>
      </c>
      <c r="E48" s="158">
        <f>E13</f>
        <v>50939</v>
      </c>
      <c r="F48" s="88">
        <f>F13</f>
        <v>59343</v>
      </c>
      <c r="G48" s="158">
        <f>G13</f>
        <v>59340</v>
      </c>
    </row>
    <row r="49" spans="1:7" ht="14.25" customHeight="1" thickTop="1"/>
    <row r="50" spans="1:7" ht="14.25" customHeight="1">
      <c r="C50" s="87" t="s">
        <v>58</v>
      </c>
      <c r="D50" s="75">
        <f>D45-D48</f>
        <v>0</v>
      </c>
      <c r="E50" s="75">
        <f>E45-E48</f>
        <v>0</v>
      </c>
      <c r="F50" s="75">
        <f>F45-F48</f>
        <v>0</v>
      </c>
      <c r="G50" s="75">
        <f>G45-G48</f>
        <v>0</v>
      </c>
    </row>
    <row r="51" spans="1:7" ht="14.25" customHeight="1">
      <c r="B51" s="3"/>
      <c r="D51" s="3"/>
      <c r="E51" s="7"/>
      <c r="F51" s="7"/>
      <c r="G51" s="76"/>
    </row>
    <row r="52" spans="1:7" ht="14.25" customHeight="1">
      <c r="A52" s="41" t="s">
        <v>130</v>
      </c>
      <c r="D52" s="3"/>
      <c r="E52" s="7"/>
      <c r="F52" s="7"/>
      <c r="G52" s="76"/>
    </row>
  </sheetData>
  <mergeCells count="1">
    <mergeCell ref="A45:C45"/>
  </mergeCells>
  <phoneticPr fontId="9" type="noConversion"/>
  <pageMargins left="0.5" right="0.5" top="0.75" bottom="0.75" header="0.5" footer="0.5"/>
  <pageSetup scale="84" firstPageNumber="29" fitToHeight="0" orientation="portrait" horizontalDpi="300" verticalDpi="300" r:id="rId1"/>
  <headerFooter alignWithMargins="0">
    <oddFooter>&amp;LCDE, Public Scool Finance Unit&amp;C&amp;P&amp;RRevised July, 2004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opLeftCell="A19" workbookViewId="0">
      <selection activeCell="G29" sqref="G29"/>
    </sheetView>
  </sheetViews>
  <sheetFormatPr defaultRowHeight="15.75" customHeight="1"/>
  <cols>
    <col min="1" max="1" width="9" style="75" customWidth="1"/>
    <col min="2" max="2" width="3.83203125" style="75" customWidth="1"/>
    <col min="3" max="3" width="70.83203125" style="75" customWidth="1"/>
    <col min="4" max="7" width="15.83203125" style="75" customWidth="1"/>
    <col min="8" max="16384" width="9.33203125" style="75"/>
  </cols>
  <sheetData>
    <row r="1" spans="1:7" ht="15.75" customHeight="1">
      <c r="A1" s="75" t="s">
        <v>298</v>
      </c>
      <c r="C1" s="79" t="str">
        <f>+'Page 1 - FY200X-0X'!B5</f>
        <v>Fremont School District RE-3</v>
      </c>
      <c r="D1" s="75" t="s">
        <v>276</v>
      </c>
      <c r="E1" s="80">
        <f>+'Page 1 - FY200X-0X'!F7</f>
        <v>1160</v>
      </c>
      <c r="G1" s="23" t="s">
        <v>278</v>
      </c>
    </row>
    <row r="2" spans="1:7" ht="15.75" customHeight="1">
      <c r="A2" s="13" t="s">
        <v>405</v>
      </c>
    </row>
    <row r="3" spans="1:7" ht="24.75" customHeight="1">
      <c r="D3" s="81" t="s">
        <v>302</v>
      </c>
      <c r="E3" s="81" t="s">
        <v>303</v>
      </c>
      <c r="F3" s="81" t="s">
        <v>304</v>
      </c>
      <c r="G3" s="81" t="s">
        <v>27</v>
      </c>
    </row>
    <row r="4" spans="1:7" ht="15.75" customHeight="1" thickBot="1">
      <c r="D4" s="81"/>
      <c r="E4" s="81"/>
      <c r="F4" s="81"/>
      <c r="G4" s="81"/>
    </row>
    <row r="5" spans="1:7" ht="15.75" customHeight="1" thickBot="1">
      <c r="A5" s="20" t="s">
        <v>381</v>
      </c>
      <c r="B5" s="20" t="s">
        <v>279</v>
      </c>
      <c r="D5" s="24">
        <v>146266</v>
      </c>
      <c r="E5" s="24">
        <v>138887</v>
      </c>
      <c r="F5" s="24">
        <v>156288</v>
      </c>
      <c r="G5" s="24">
        <v>156288</v>
      </c>
    </row>
    <row r="6" spans="1:7" ht="15.75" customHeight="1">
      <c r="A6" s="21" t="s">
        <v>280</v>
      </c>
      <c r="C6" s="121" t="s">
        <v>382</v>
      </c>
      <c r="E6" s="76"/>
      <c r="F6" s="76"/>
      <c r="G6" s="76"/>
    </row>
    <row r="7" spans="1:7" ht="15.75" customHeight="1">
      <c r="A7" s="41" t="s">
        <v>283</v>
      </c>
      <c r="B7" s="89" t="s">
        <v>159</v>
      </c>
      <c r="C7" s="41" t="s">
        <v>415</v>
      </c>
      <c r="D7" s="26">
        <v>108673</v>
      </c>
      <c r="E7" s="26">
        <v>105547</v>
      </c>
      <c r="F7" s="26">
        <v>105547</v>
      </c>
      <c r="G7" s="26">
        <v>97103</v>
      </c>
    </row>
    <row r="8" spans="1:7" ht="15.75" customHeight="1">
      <c r="A8" s="41" t="s">
        <v>284</v>
      </c>
      <c r="B8" s="89" t="s">
        <v>160</v>
      </c>
      <c r="C8" s="41" t="s">
        <v>416</v>
      </c>
      <c r="D8" s="26">
        <v>5472</v>
      </c>
      <c r="E8" s="26">
        <v>0</v>
      </c>
      <c r="F8" s="26">
        <v>2345</v>
      </c>
      <c r="G8" s="26">
        <v>0</v>
      </c>
    </row>
    <row r="9" spans="1:7" ht="15.75" customHeight="1">
      <c r="A9" s="41" t="s">
        <v>285</v>
      </c>
      <c r="B9" s="89" t="s">
        <v>162</v>
      </c>
      <c r="C9" s="41" t="s">
        <v>167</v>
      </c>
      <c r="D9" s="26">
        <v>301</v>
      </c>
      <c r="E9" s="26">
        <v>0</v>
      </c>
      <c r="F9" s="26">
        <v>0</v>
      </c>
      <c r="G9" s="26">
        <v>0</v>
      </c>
    </row>
    <row r="10" spans="1:7" ht="15.75" customHeight="1">
      <c r="A10" s="71" t="s">
        <v>414</v>
      </c>
      <c r="B10" s="89" t="s">
        <v>163</v>
      </c>
      <c r="C10" s="41" t="s">
        <v>1</v>
      </c>
      <c r="D10" s="26">
        <v>0</v>
      </c>
      <c r="E10" s="26">
        <v>0</v>
      </c>
      <c r="F10" s="26">
        <v>0</v>
      </c>
      <c r="G10" s="26">
        <v>0</v>
      </c>
    </row>
    <row r="11" spans="1:7" ht="15.75" customHeight="1">
      <c r="A11" s="41" t="s">
        <v>287</v>
      </c>
      <c r="B11" s="89" t="s">
        <v>164</v>
      </c>
      <c r="C11" s="41" t="s">
        <v>214</v>
      </c>
      <c r="D11" s="26">
        <v>66</v>
      </c>
      <c r="E11" s="26">
        <v>58</v>
      </c>
      <c r="F11" s="26">
        <v>58</v>
      </c>
      <c r="G11" s="26">
        <v>15</v>
      </c>
    </row>
    <row r="12" spans="1:7" ht="15.75" customHeight="1">
      <c r="A12" s="71" t="s">
        <v>8</v>
      </c>
      <c r="B12" s="89" t="s">
        <v>165</v>
      </c>
      <c r="C12" s="41" t="s">
        <v>9</v>
      </c>
      <c r="D12" s="26">
        <v>0</v>
      </c>
      <c r="E12" s="26">
        <v>0</v>
      </c>
      <c r="F12" s="26">
        <v>0</v>
      </c>
      <c r="G12" s="26">
        <v>0</v>
      </c>
    </row>
    <row r="13" spans="1:7" ht="15.75" customHeight="1">
      <c r="A13" s="41" t="s">
        <v>297</v>
      </c>
      <c r="B13" s="89" t="s">
        <v>169</v>
      </c>
      <c r="C13" s="2" t="s">
        <v>106</v>
      </c>
      <c r="D13" s="26">
        <v>0</v>
      </c>
      <c r="E13" s="26">
        <v>0</v>
      </c>
      <c r="F13" s="26">
        <v>0</v>
      </c>
      <c r="G13" s="26">
        <v>0</v>
      </c>
    </row>
    <row r="14" spans="1:7" ht="15.75" customHeight="1" thickBot="1">
      <c r="A14" s="41"/>
      <c r="B14" s="82"/>
      <c r="C14" s="2"/>
      <c r="D14" s="12"/>
      <c r="E14" s="12"/>
      <c r="F14" s="12"/>
      <c r="G14" s="12"/>
    </row>
    <row r="15" spans="1:7" ht="15.75" customHeight="1" thickTop="1" thickBot="1">
      <c r="B15" s="89" t="s">
        <v>173</v>
      </c>
      <c r="C15" s="20" t="s">
        <v>215</v>
      </c>
      <c r="D15" s="84">
        <f>SUM(D7:D13)</f>
        <v>114512</v>
      </c>
      <c r="E15" s="84">
        <f>SUM(E7:E13)</f>
        <v>105605</v>
      </c>
      <c r="F15" s="84">
        <f>SUM(F7:F13)</f>
        <v>107950</v>
      </c>
      <c r="G15" s="84">
        <f>SUM(G7:G13)</f>
        <v>97118</v>
      </c>
    </row>
    <row r="16" spans="1:7" ht="15.75" customHeight="1" thickTop="1" thickBot="1">
      <c r="C16" s="41"/>
      <c r="D16" s="85"/>
      <c r="E16" s="85"/>
      <c r="F16" s="85"/>
      <c r="G16" s="85"/>
    </row>
    <row r="17" spans="1:7" ht="15.75" customHeight="1" thickBot="1">
      <c r="A17" s="20" t="s">
        <v>216</v>
      </c>
      <c r="D17" s="86">
        <f>D5+D15</f>
        <v>260778</v>
      </c>
      <c r="E17" s="86">
        <f>E5+E15</f>
        <v>244492</v>
      </c>
      <c r="F17" s="86">
        <f>F5+F15</f>
        <v>264238</v>
      </c>
      <c r="G17" s="86">
        <f>G5+G15</f>
        <v>253406</v>
      </c>
    </row>
    <row r="18" spans="1:7" ht="15.75" customHeight="1">
      <c r="E18" s="76"/>
      <c r="F18" s="76"/>
      <c r="G18" s="76"/>
    </row>
    <row r="19" spans="1:7" ht="15.75" customHeight="1">
      <c r="A19" s="21" t="s">
        <v>384</v>
      </c>
      <c r="C19" s="121" t="s">
        <v>385</v>
      </c>
      <c r="E19" s="76"/>
      <c r="F19" s="76"/>
      <c r="G19" s="76"/>
    </row>
    <row r="20" spans="1:7" ht="15.75" customHeight="1">
      <c r="A20" s="21"/>
      <c r="B20" s="25"/>
      <c r="C20" s="41" t="s">
        <v>395</v>
      </c>
      <c r="E20" s="76"/>
      <c r="F20" s="76"/>
      <c r="G20" s="76"/>
    </row>
    <row r="21" spans="1:7" ht="15.75" customHeight="1">
      <c r="A21" s="41" t="s">
        <v>407</v>
      </c>
      <c r="B21" s="77" t="s">
        <v>174</v>
      </c>
      <c r="C21" s="41" t="s">
        <v>394</v>
      </c>
      <c r="D21" s="26">
        <v>14490</v>
      </c>
      <c r="E21" s="26">
        <v>10605</v>
      </c>
      <c r="F21" s="26">
        <v>10605</v>
      </c>
      <c r="G21" s="26">
        <v>6510</v>
      </c>
    </row>
    <row r="22" spans="1:7" ht="15.75" customHeight="1">
      <c r="A22" s="41" t="s">
        <v>406</v>
      </c>
      <c r="B22" s="89" t="s">
        <v>175</v>
      </c>
      <c r="C22" s="41" t="s">
        <v>217</v>
      </c>
      <c r="D22" s="26">
        <v>90000</v>
      </c>
      <c r="E22" s="26">
        <v>95000</v>
      </c>
      <c r="F22" s="26">
        <v>95000</v>
      </c>
      <c r="G22" s="26">
        <v>100000</v>
      </c>
    </row>
    <row r="23" spans="1:7" ht="15.75" customHeight="1">
      <c r="B23" s="89" t="s">
        <v>176</v>
      </c>
      <c r="C23" s="41" t="s">
        <v>237</v>
      </c>
      <c r="D23" s="26">
        <v>0</v>
      </c>
      <c r="E23" s="26">
        <v>0</v>
      </c>
      <c r="F23" s="26">
        <v>0</v>
      </c>
      <c r="G23" s="26">
        <v>0</v>
      </c>
    </row>
    <row r="24" spans="1:7" ht="15.75" customHeight="1" thickBot="1">
      <c r="C24" s="41"/>
      <c r="D24" s="12"/>
      <c r="E24" s="12"/>
      <c r="F24" s="12"/>
      <c r="G24" s="12"/>
    </row>
    <row r="25" spans="1:7" ht="15.75" customHeight="1" thickTop="1" thickBot="1">
      <c r="B25" s="89" t="s">
        <v>177</v>
      </c>
      <c r="C25" s="20" t="s">
        <v>223</v>
      </c>
      <c r="D25" s="88">
        <f>SUM(D21:D23)</f>
        <v>104490</v>
      </c>
      <c r="E25" s="88">
        <f>SUM(E21:E23)</f>
        <v>105605</v>
      </c>
      <c r="F25" s="88">
        <f>SUM(F21:F23)</f>
        <v>105605</v>
      </c>
      <c r="G25" s="88">
        <f>SUM(G21:G23)</f>
        <v>106510</v>
      </c>
    </row>
    <row r="26" spans="1:7" ht="15.75" customHeight="1" thickTop="1">
      <c r="E26" s="76"/>
      <c r="F26" s="76"/>
      <c r="G26" s="76"/>
    </row>
    <row r="27" spans="1:7" ht="15.75" customHeight="1">
      <c r="A27" s="73" t="s">
        <v>300</v>
      </c>
      <c r="C27" s="121" t="s">
        <v>380</v>
      </c>
      <c r="D27" s="76"/>
      <c r="E27" s="76"/>
      <c r="F27" s="76"/>
      <c r="G27" s="76"/>
    </row>
    <row r="28" spans="1:7" ht="15.75" customHeight="1">
      <c r="A28" s="72" t="s">
        <v>231</v>
      </c>
      <c r="B28" s="77" t="s">
        <v>178</v>
      </c>
      <c r="C28" s="41" t="s">
        <v>226</v>
      </c>
      <c r="D28" s="26">
        <v>156288</v>
      </c>
      <c r="E28" s="26">
        <v>138887</v>
      </c>
      <c r="F28" s="26">
        <v>158633</v>
      </c>
      <c r="G28" s="26">
        <v>146896</v>
      </c>
    </row>
    <row r="29" spans="1:7" ht="15.75" customHeight="1">
      <c r="A29" s="72" t="s">
        <v>233</v>
      </c>
      <c r="B29" s="77" t="s">
        <v>180</v>
      </c>
      <c r="C29" s="41" t="s">
        <v>228</v>
      </c>
      <c r="D29" s="26">
        <v>0</v>
      </c>
      <c r="E29" s="26">
        <v>0</v>
      </c>
      <c r="F29" s="26">
        <v>0</v>
      </c>
      <c r="G29" s="26">
        <v>0</v>
      </c>
    </row>
    <row r="30" spans="1:7" ht="15.75" customHeight="1">
      <c r="A30" s="72" t="s">
        <v>234</v>
      </c>
      <c r="B30" s="77" t="s">
        <v>181</v>
      </c>
      <c r="C30" s="41" t="s">
        <v>229</v>
      </c>
      <c r="D30" s="26">
        <v>0</v>
      </c>
      <c r="E30" s="26">
        <v>0</v>
      </c>
      <c r="F30" s="26">
        <v>0</v>
      </c>
      <c r="G30" s="26">
        <v>0</v>
      </c>
    </row>
    <row r="31" spans="1:7" ht="15.75" customHeight="1" thickBot="1">
      <c r="A31" s="72" t="s">
        <v>235</v>
      </c>
      <c r="B31" s="77" t="s">
        <v>182</v>
      </c>
      <c r="C31" s="41" t="s">
        <v>230</v>
      </c>
      <c r="D31" s="69">
        <v>0</v>
      </c>
      <c r="E31" s="69">
        <v>0</v>
      </c>
      <c r="F31" s="69">
        <v>0</v>
      </c>
      <c r="G31" s="69">
        <v>0</v>
      </c>
    </row>
    <row r="32" spans="1:7" ht="15.75" customHeight="1" thickTop="1" thickBot="1">
      <c r="A32" s="68"/>
      <c r="B32" s="77" t="s">
        <v>183</v>
      </c>
      <c r="C32" s="41" t="s">
        <v>443</v>
      </c>
      <c r="D32" s="70">
        <f>SUM(D28:D31)</f>
        <v>156288</v>
      </c>
      <c r="E32" s="70">
        <f>SUM(E28:E31)</f>
        <v>138887</v>
      </c>
      <c r="F32" s="70">
        <f>SUM(F28:F31)</f>
        <v>158633</v>
      </c>
      <c r="G32" s="70">
        <f>SUM(G28:G31)</f>
        <v>146896</v>
      </c>
    </row>
    <row r="33" spans="1:7" ht="15.75" customHeight="1" thickTop="1" thickBot="1">
      <c r="A33" s="68"/>
      <c r="C33" s="41"/>
      <c r="D33" s="76"/>
      <c r="E33" s="76"/>
      <c r="F33" s="76"/>
      <c r="G33" s="76"/>
    </row>
    <row r="34" spans="1:7" ht="27" customHeight="1" thickBot="1">
      <c r="A34" s="162" t="s">
        <v>451</v>
      </c>
      <c r="B34" s="162"/>
      <c r="C34" s="163"/>
      <c r="D34" s="123">
        <f>D25+D32</f>
        <v>260778</v>
      </c>
      <c r="E34" s="123">
        <f>E25+E32</f>
        <v>244492</v>
      </c>
      <c r="F34" s="123">
        <f>F25+F32</f>
        <v>264238</v>
      </c>
      <c r="G34" s="123">
        <f>G25+G32</f>
        <v>253406</v>
      </c>
    </row>
    <row r="35" spans="1:7" ht="15.75" customHeight="1">
      <c r="A35" s="68"/>
      <c r="C35" s="41" t="s">
        <v>56</v>
      </c>
      <c r="D35" s="76"/>
      <c r="E35" s="76"/>
      <c r="F35" s="76"/>
      <c r="G35" s="76"/>
    </row>
    <row r="36" spans="1:7" ht="15.75" customHeight="1" thickBot="1">
      <c r="A36" s="68"/>
      <c r="C36" s="41"/>
      <c r="D36" s="76"/>
      <c r="E36" s="76"/>
      <c r="F36" s="76"/>
      <c r="G36" s="76"/>
    </row>
    <row r="37" spans="1:7" ht="15.75" customHeight="1" thickTop="1" thickBot="1">
      <c r="C37" s="87" t="s">
        <v>57</v>
      </c>
      <c r="D37" s="88">
        <f>D17</f>
        <v>260778</v>
      </c>
      <c r="E37" s="88">
        <f>E17</f>
        <v>244492</v>
      </c>
      <c r="F37" s="88">
        <f>F17</f>
        <v>264238</v>
      </c>
      <c r="G37" s="88">
        <f>G17</f>
        <v>253406</v>
      </c>
    </row>
    <row r="38" spans="1:7" ht="15.75" customHeight="1" thickTop="1"/>
    <row r="39" spans="1:7" ht="15.75" customHeight="1">
      <c r="C39" s="87" t="s">
        <v>58</v>
      </c>
      <c r="D39" s="75">
        <f>D34-D37</f>
        <v>0</v>
      </c>
      <c r="E39" s="75">
        <f>E34-E37</f>
        <v>0</v>
      </c>
      <c r="F39" s="75">
        <f>F34-F37</f>
        <v>0</v>
      </c>
      <c r="G39" s="75">
        <f>G34-G37</f>
        <v>0</v>
      </c>
    </row>
    <row r="43" spans="1:7" ht="26.45" customHeight="1">
      <c r="A43" s="164" t="s">
        <v>363</v>
      </c>
      <c r="B43" s="164"/>
      <c r="C43" s="164"/>
      <c r="D43" s="164"/>
      <c r="E43" s="164"/>
      <c r="F43" s="164"/>
      <c r="G43" s="164"/>
    </row>
    <row r="45" spans="1:7" ht="15.75" customHeight="1">
      <c r="A45" s="41" t="s">
        <v>408</v>
      </c>
    </row>
    <row r="46" spans="1:7" ht="15.75" customHeight="1">
      <c r="C46" s="41"/>
    </row>
  </sheetData>
  <mergeCells count="2">
    <mergeCell ref="A34:C34"/>
    <mergeCell ref="A43:G43"/>
  </mergeCells>
  <phoneticPr fontId="9" type="noConversion"/>
  <pageMargins left="0.5" right="0.5" top="0.75" bottom="0.75" header="0.5" footer="0.5"/>
  <pageSetup scale="84" firstPageNumber="37" fitToHeight="0" orientation="portrait" horizontalDpi="300" verticalDpi="300" r:id="rId1"/>
  <headerFooter alignWithMargins="0">
    <oddFooter>&amp;LCDE, Public Scool Finance Unit&amp;C&amp;P&amp;RRevised July, 2004</oddFooter>
  </headerFooter>
  <ignoredErrors>
    <ignoredError sqref="A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>
      <selection activeCell="G37" sqref="G37"/>
    </sheetView>
  </sheetViews>
  <sheetFormatPr defaultRowHeight="14.25" customHeight="1"/>
  <cols>
    <col min="1" max="1" width="21.6640625" style="56" customWidth="1"/>
    <col min="2" max="2" width="3.83203125" customWidth="1"/>
    <col min="3" max="3" width="70.83203125" customWidth="1"/>
    <col min="4" max="7" width="15.83203125" customWidth="1"/>
  </cols>
  <sheetData>
    <row r="1" spans="1:7" ht="14.25" customHeight="1">
      <c r="A1" s="56" t="s">
        <v>298</v>
      </c>
      <c r="C1" s="8" t="str">
        <f>+'Page 1 - FY200X-0X'!B5</f>
        <v>Fremont School District RE-3</v>
      </c>
      <c r="D1" t="s">
        <v>276</v>
      </c>
      <c r="E1" s="36">
        <f>+'Page 1 - FY200X-0X'!F7</f>
        <v>1160</v>
      </c>
      <c r="G1" s="23" t="s">
        <v>278</v>
      </c>
    </row>
    <row r="2" spans="1:7" ht="14.25" customHeight="1">
      <c r="A2" s="55" t="s">
        <v>475</v>
      </c>
    </row>
    <row r="3" spans="1:7" s="75" customFormat="1" ht="24" customHeight="1">
      <c r="D3" s="81" t="s">
        <v>302</v>
      </c>
      <c r="E3" s="81" t="s">
        <v>303</v>
      </c>
      <c r="F3" s="81" t="s">
        <v>304</v>
      </c>
      <c r="G3" s="81" t="s">
        <v>27</v>
      </c>
    </row>
    <row r="4" spans="1:7" s="75" customFormat="1" ht="14.25" customHeight="1" thickBot="1">
      <c r="D4" s="81"/>
      <c r="E4" s="81"/>
      <c r="F4" s="81"/>
      <c r="G4" s="81"/>
    </row>
    <row r="5" spans="1:7" ht="14.25" customHeight="1" thickBot="1">
      <c r="A5" s="57" t="s">
        <v>381</v>
      </c>
      <c r="B5" s="20" t="s">
        <v>12</v>
      </c>
      <c r="D5" s="24">
        <v>31731</v>
      </c>
      <c r="E5" s="24">
        <v>22806</v>
      </c>
      <c r="F5" s="24">
        <v>32792</v>
      </c>
      <c r="G5" s="24">
        <v>32792</v>
      </c>
    </row>
    <row r="6" spans="1:7" ht="14.25" customHeight="1">
      <c r="E6" s="4"/>
      <c r="F6" s="4"/>
      <c r="G6" s="4"/>
    </row>
    <row r="7" spans="1:7" ht="14.25" customHeight="1">
      <c r="A7" s="60" t="s">
        <v>280</v>
      </c>
      <c r="C7" s="121" t="s">
        <v>153</v>
      </c>
      <c r="E7" s="4"/>
      <c r="F7" s="4"/>
      <c r="G7" s="4"/>
    </row>
    <row r="8" spans="1:7" ht="14.25" customHeight="1">
      <c r="A8" s="58" t="s">
        <v>287</v>
      </c>
      <c r="B8" s="124" t="s">
        <v>159</v>
      </c>
      <c r="C8" s="1" t="s">
        <v>3</v>
      </c>
      <c r="D8" s="26">
        <v>2</v>
      </c>
      <c r="E8" s="26">
        <v>3</v>
      </c>
      <c r="F8" s="26">
        <v>3</v>
      </c>
      <c r="G8" s="26">
        <v>3</v>
      </c>
    </row>
    <row r="9" spans="1:7" ht="14.25" customHeight="1">
      <c r="A9" s="58" t="s">
        <v>107</v>
      </c>
      <c r="B9" s="124" t="s">
        <v>160</v>
      </c>
      <c r="C9" s="1" t="s">
        <v>108</v>
      </c>
      <c r="D9" s="26">
        <v>16645</v>
      </c>
      <c r="E9" s="26">
        <v>17773</v>
      </c>
      <c r="F9" s="26">
        <v>16635</v>
      </c>
      <c r="G9" s="26">
        <v>17000</v>
      </c>
    </row>
    <row r="10" spans="1:7" ht="14.25" customHeight="1">
      <c r="A10" s="58" t="s">
        <v>109</v>
      </c>
      <c r="B10" s="124" t="s">
        <v>161</v>
      </c>
      <c r="C10" s="1" t="s">
        <v>110</v>
      </c>
      <c r="D10" s="26">
        <v>0</v>
      </c>
      <c r="E10" s="26">
        <v>0</v>
      </c>
      <c r="F10" s="26">
        <v>1891</v>
      </c>
      <c r="G10" s="26">
        <v>0</v>
      </c>
    </row>
    <row r="11" spans="1:7" ht="14.25" customHeight="1">
      <c r="A11" s="98" t="s">
        <v>8</v>
      </c>
      <c r="B11" s="124" t="s">
        <v>162</v>
      </c>
      <c r="C11" s="1" t="s">
        <v>9</v>
      </c>
      <c r="D11" s="26">
        <v>0</v>
      </c>
      <c r="E11" s="26">
        <v>0</v>
      </c>
      <c r="F11" s="26">
        <v>0</v>
      </c>
      <c r="G11" s="26">
        <v>0</v>
      </c>
    </row>
    <row r="12" spans="1:7" ht="14.25" customHeight="1">
      <c r="A12" s="58" t="s">
        <v>10</v>
      </c>
      <c r="B12" s="124" t="s">
        <v>163</v>
      </c>
      <c r="C12" s="1" t="s">
        <v>40</v>
      </c>
      <c r="D12" s="26">
        <v>845</v>
      </c>
      <c r="E12" s="26">
        <v>845</v>
      </c>
      <c r="F12" s="26">
        <v>877</v>
      </c>
      <c r="G12" s="26">
        <v>1277</v>
      </c>
    </row>
    <row r="13" spans="1:7" ht="14.25" customHeight="1">
      <c r="A13" s="58" t="s">
        <v>467</v>
      </c>
      <c r="B13" s="124" t="s">
        <v>164</v>
      </c>
      <c r="C13" s="1" t="s">
        <v>118</v>
      </c>
      <c r="D13" s="26">
        <v>1314</v>
      </c>
      <c r="E13" s="26">
        <v>1194</v>
      </c>
      <c r="F13" s="26">
        <v>1472</v>
      </c>
      <c r="G13" s="26">
        <v>800</v>
      </c>
    </row>
    <row r="14" spans="1:7" ht="14.25" customHeight="1">
      <c r="A14" s="58" t="s">
        <v>112</v>
      </c>
      <c r="B14" s="124" t="s">
        <v>165</v>
      </c>
      <c r="C14" s="1" t="s">
        <v>115</v>
      </c>
      <c r="D14" s="26">
        <v>5596</v>
      </c>
      <c r="E14" s="26">
        <v>0</v>
      </c>
      <c r="F14" s="26">
        <v>0</v>
      </c>
      <c r="G14" s="26">
        <v>0</v>
      </c>
    </row>
    <row r="15" spans="1:7" ht="14.25" customHeight="1">
      <c r="A15" s="58" t="s">
        <v>113</v>
      </c>
      <c r="B15" s="124" t="s">
        <v>166</v>
      </c>
      <c r="C15" s="1" t="s">
        <v>116</v>
      </c>
      <c r="D15" s="26">
        <v>31110</v>
      </c>
      <c r="E15" s="26">
        <v>30012</v>
      </c>
      <c r="F15" s="26">
        <v>30592</v>
      </c>
      <c r="G15" s="26">
        <v>28000</v>
      </c>
    </row>
    <row r="16" spans="1:7" ht="14.25" customHeight="1">
      <c r="A16" s="58" t="s">
        <v>114</v>
      </c>
      <c r="B16" s="124" t="s">
        <v>168</v>
      </c>
      <c r="C16" s="1" t="s">
        <v>117</v>
      </c>
      <c r="D16" s="26">
        <v>40939</v>
      </c>
      <c r="E16" s="26">
        <v>38393</v>
      </c>
      <c r="F16" s="26">
        <v>38630</v>
      </c>
      <c r="G16" s="26">
        <v>36000</v>
      </c>
    </row>
    <row r="17" spans="1:7" ht="14.25" customHeight="1">
      <c r="A17" s="58" t="s">
        <v>297</v>
      </c>
      <c r="B17" s="124" t="s">
        <v>171</v>
      </c>
      <c r="C17" s="2" t="s">
        <v>111</v>
      </c>
      <c r="D17" s="26">
        <v>80000</v>
      </c>
      <c r="E17" s="26">
        <v>70000</v>
      </c>
      <c r="F17" s="26">
        <v>65000</v>
      </c>
      <c r="G17" s="26">
        <v>75000</v>
      </c>
    </row>
    <row r="18" spans="1:7" ht="14.25" customHeight="1">
      <c r="A18" s="58"/>
      <c r="B18" s="124" t="s">
        <v>172</v>
      </c>
      <c r="C18" s="59" t="s">
        <v>143</v>
      </c>
      <c r="D18" s="26">
        <v>582</v>
      </c>
      <c r="E18" s="26">
        <v>413</v>
      </c>
      <c r="F18" s="26">
        <v>0</v>
      </c>
      <c r="G18" s="26">
        <v>0</v>
      </c>
    </row>
    <row r="19" spans="1:7" ht="14.25" customHeight="1" thickBot="1">
      <c r="A19" s="58"/>
      <c r="B19" s="125"/>
      <c r="C19" s="1"/>
      <c r="D19" s="12"/>
      <c r="E19" s="12"/>
      <c r="F19" s="12"/>
      <c r="G19" s="12"/>
    </row>
    <row r="20" spans="1:7" ht="14.25" customHeight="1" thickTop="1" thickBot="1">
      <c r="B20" s="124" t="s">
        <v>169</v>
      </c>
      <c r="C20" s="20" t="s">
        <v>154</v>
      </c>
      <c r="D20" s="27">
        <f>SUM(D8:D19)</f>
        <v>177033</v>
      </c>
      <c r="E20" s="27">
        <f>SUM(E8:E19)</f>
        <v>158633</v>
      </c>
      <c r="F20" s="27">
        <f>SUM(F8:F19)</f>
        <v>155100</v>
      </c>
      <c r="G20" s="27">
        <f>SUM(G8:G19)</f>
        <v>158080</v>
      </c>
    </row>
    <row r="21" spans="1:7" ht="14.25" customHeight="1" thickTop="1" thickBot="1">
      <c r="C21" s="1"/>
      <c r="D21" s="11"/>
      <c r="E21" s="11"/>
      <c r="F21" s="11"/>
      <c r="G21" s="11"/>
    </row>
    <row r="22" spans="1:7" ht="14.25" customHeight="1" thickBot="1">
      <c r="A22" s="20" t="s">
        <v>155</v>
      </c>
      <c r="D22" s="28">
        <f>D5+D20</f>
        <v>208764</v>
      </c>
      <c r="E22" s="28">
        <f>E5+E20</f>
        <v>181439</v>
      </c>
      <c r="F22" s="28">
        <f>F5+F20</f>
        <v>187892</v>
      </c>
      <c r="G22" s="28">
        <f>G5+G20</f>
        <v>190872</v>
      </c>
    </row>
    <row r="23" spans="1:7" ht="14.25" customHeight="1">
      <c r="E23" s="4"/>
      <c r="F23" s="4"/>
      <c r="G23" s="4"/>
    </row>
    <row r="24" spans="1:7" ht="14.25" customHeight="1">
      <c r="E24" s="4"/>
      <c r="F24" s="4"/>
      <c r="G24" s="4"/>
    </row>
    <row r="25" spans="1:7" ht="14.25" customHeight="1">
      <c r="A25" s="60" t="s">
        <v>384</v>
      </c>
      <c r="C25" s="121" t="s">
        <v>13</v>
      </c>
      <c r="E25" s="4"/>
      <c r="F25" s="4"/>
      <c r="G25" s="4"/>
    </row>
    <row r="26" spans="1:7" ht="14.25" customHeight="1">
      <c r="A26" s="58" t="s">
        <v>399</v>
      </c>
      <c r="B26" s="122" t="s">
        <v>170</v>
      </c>
      <c r="C26" s="1" t="s">
        <v>306</v>
      </c>
      <c r="D26" s="26">
        <v>65467</v>
      </c>
      <c r="E26" s="26">
        <v>58293</v>
      </c>
      <c r="F26" s="26">
        <v>59291</v>
      </c>
      <c r="G26" s="26">
        <v>56803</v>
      </c>
    </row>
    <row r="27" spans="1:7" ht="14.25" customHeight="1">
      <c r="A27" s="58" t="s">
        <v>400</v>
      </c>
      <c r="B27" s="122" t="s">
        <v>173</v>
      </c>
      <c r="C27" s="1" t="s">
        <v>311</v>
      </c>
      <c r="D27" s="26">
        <v>26398</v>
      </c>
      <c r="E27" s="26">
        <v>26508</v>
      </c>
      <c r="F27" s="26">
        <v>21652</v>
      </c>
      <c r="G27" s="26">
        <v>27104</v>
      </c>
    </row>
    <row r="28" spans="1:7" ht="14.25" customHeight="1">
      <c r="A28" s="58" t="s">
        <v>401</v>
      </c>
      <c r="B28" s="122" t="s">
        <v>174</v>
      </c>
      <c r="C28" s="1" t="s">
        <v>312</v>
      </c>
      <c r="D28" s="26">
        <v>1165</v>
      </c>
      <c r="E28" s="26">
        <v>570</v>
      </c>
      <c r="F28" s="26">
        <v>570</v>
      </c>
      <c r="G28" s="26">
        <v>570</v>
      </c>
    </row>
    <row r="29" spans="1:7" ht="14.25" customHeight="1">
      <c r="A29" s="58" t="s">
        <v>402</v>
      </c>
      <c r="B29" s="122" t="s">
        <v>175</v>
      </c>
      <c r="C29" s="1" t="s">
        <v>313</v>
      </c>
      <c r="D29" s="26">
        <v>0</v>
      </c>
      <c r="E29" s="26">
        <v>0</v>
      </c>
      <c r="F29" s="26">
        <v>0</v>
      </c>
      <c r="G29" s="26">
        <v>0</v>
      </c>
    </row>
    <row r="30" spans="1:7" ht="14.25" customHeight="1">
      <c r="A30" s="58" t="s">
        <v>403</v>
      </c>
      <c r="B30" s="122" t="s">
        <v>176</v>
      </c>
      <c r="C30" s="1" t="s">
        <v>318</v>
      </c>
      <c r="D30" s="26">
        <v>0</v>
      </c>
      <c r="E30" s="26">
        <v>0</v>
      </c>
      <c r="F30" s="26">
        <v>0</v>
      </c>
      <c r="G30" s="26">
        <v>0</v>
      </c>
    </row>
    <row r="31" spans="1:7" ht="14.25" customHeight="1">
      <c r="A31" s="58" t="s">
        <v>50</v>
      </c>
      <c r="B31" s="124" t="s">
        <v>177</v>
      </c>
      <c r="C31" s="1" t="s">
        <v>236</v>
      </c>
      <c r="D31" s="26">
        <v>70889</v>
      </c>
      <c r="E31" s="26">
        <v>71575</v>
      </c>
      <c r="F31" s="26">
        <v>69397</v>
      </c>
      <c r="G31" s="26">
        <v>72803</v>
      </c>
    </row>
    <row r="32" spans="1:7" ht="14.25" customHeight="1">
      <c r="A32" s="58" t="s">
        <v>11</v>
      </c>
      <c r="B32" s="124" t="s">
        <v>178</v>
      </c>
      <c r="C32" s="1" t="s">
        <v>49</v>
      </c>
      <c r="D32" s="26">
        <v>0</v>
      </c>
      <c r="E32" s="26">
        <v>0</v>
      </c>
      <c r="F32" s="26">
        <v>0</v>
      </c>
      <c r="G32" s="26">
        <v>0</v>
      </c>
    </row>
    <row r="33" spans="1:7" ht="14.25" customHeight="1">
      <c r="A33" s="58" t="s">
        <v>14</v>
      </c>
      <c r="B33" s="124" t="s">
        <v>179</v>
      </c>
      <c r="C33" s="1" t="s">
        <v>51</v>
      </c>
      <c r="D33" s="26">
        <v>5596</v>
      </c>
      <c r="E33" s="26">
        <v>0</v>
      </c>
      <c r="F33" s="26">
        <v>0</v>
      </c>
      <c r="G33" s="26">
        <v>0</v>
      </c>
    </row>
    <row r="34" spans="1:7" ht="14.25" customHeight="1">
      <c r="A34" s="58" t="s">
        <v>15</v>
      </c>
      <c r="B34" s="124" t="s">
        <v>180</v>
      </c>
      <c r="C34" s="1" t="s">
        <v>52</v>
      </c>
      <c r="D34" s="26">
        <v>256</v>
      </c>
      <c r="E34" s="26">
        <v>400</v>
      </c>
      <c r="F34" s="26">
        <v>903</v>
      </c>
      <c r="G34" s="26">
        <v>800</v>
      </c>
    </row>
    <row r="35" spans="1:7" ht="14.25" customHeight="1">
      <c r="A35" s="38" t="s">
        <v>347</v>
      </c>
      <c r="B35" s="124" t="s">
        <v>181</v>
      </c>
      <c r="C35" s="1" t="s">
        <v>348</v>
      </c>
      <c r="D35" s="26">
        <v>4915</v>
      </c>
      <c r="E35" s="26">
        <v>0</v>
      </c>
      <c r="F35" s="26">
        <v>0</v>
      </c>
      <c r="G35" s="26">
        <v>0</v>
      </c>
    </row>
    <row r="36" spans="1:7" ht="14.25" customHeight="1">
      <c r="A36" s="58" t="s">
        <v>16</v>
      </c>
      <c r="B36" s="124" t="s">
        <v>182</v>
      </c>
      <c r="C36" s="1" t="s">
        <v>338</v>
      </c>
      <c r="D36" s="26">
        <v>1286</v>
      </c>
      <c r="E36" s="26">
        <v>1287</v>
      </c>
      <c r="F36" s="26">
        <v>1287</v>
      </c>
      <c r="G36" s="26">
        <v>0</v>
      </c>
    </row>
    <row r="37" spans="1:7" ht="14.25" customHeight="1">
      <c r="A37" s="58" t="s">
        <v>17</v>
      </c>
      <c r="B37" s="124" t="s">
        <v>183</v>
      </c>
      <c r="C37" s="1" t="s">
        <v>340</v>
      </c>
      <c r="D37" s="26">
        <v>0</v>
      </c>
      <c r="E37" s="26">
        <v>0</v>
      </c>
      <c r="F37" s="26">
        <v>0</v>
      </c>
      <c r="G37" s="26">
        <v>0</v>
      </c>
    </row>
    <row r="38" spans="1:7" ht="14.25" customHeight="1">
      <c r="A38" s="58" t="s">
        <v>53</v>
      </c>
      <c r="B38" s="124" t="s">
        <v>184</v>
      </c>
      <c r="C38" s="1" t="s">
        <v>224</v>
      </c>
      <c r="D38" s="26">
        <v>0</v>
      </c>
      <c r="E38" s="26">
        <v>0</v>
      </c>
      <c r="F38" s="26">
        <v>0</v>
      </c>
      <c r="G38" s="26">
        <v>0</v>
      </c>
    </row>
    <row r="39" spans="1:7" ht="14.25" customHeight="1" thickBot="1">
      <c r="A39" s="58"/>
      <c r="B39" s="124"/>
      <c r="C39" s="1"/>
      <c r="D39" s="12"/>
      <c r="E39" s="12"/>
      <c r="F39" s="12"/>
      <c r="G39" s="12"/>
    </row>
    <row r="40" spans="1:7" ht="14.25" customHeight="1" thickTop="1" thickBot="1">
      <c r="B40" s="124" t="s">
        <v>185</v>
      </c>
      <c r="C40" s="20" t="s">
        <v>144</v>
      </c>
      <c r="D40" s="27">
        <f>SUM(D26:D38)</f>
        <v>175972</v>
      </c>
      <c r="E40" s="27">
        <f>SUM(E26:E38)</f>
        <v>158633</v>
      </c>
      <c r="F40" s="27">
        <f>SUM(F26:F38)</f>
        <v>153100</v>
      </c>
      <c r="G40" s="27">
        <f>SUM(G26:G38)</f>
        <v>158080</v>
      </c>
    </row>
    <row r="41" spans="1:7" ht="14.25" customHeight="1" thickTop="1">
      <c r="B41" s="15"/>
      <c r="E41" s="4"/>
      <c r="F41" s="4"/>
      <c r="G41" s="4"/>
    </row>
    <row r="42" spans="1:7" ht="14.25" customHeight="1">
      <c r="A42" s="73" t="s">
        <v>300</v>
      </c>
      <c r="C42" s="121" t="s">
        <v>380</v>
      </c>
      <c r="D42" s="76"/>
      <c r="E42" s="76"/>
      <c r="F42" s="76"/>
      <c r="G42" s="76"/>
    </row>
    <row r="43" spans="1:7" ht="14.25" customHeight="1">
      <c r="A43" s="72" t="s">
        <v>231</v>
      </c>
      <c r="B43" s="124" t="s">
        <v>186</v>
      </c>
      <c r="C43" s="41" t="s">
        <v>226</v>
      </c>
      <c r="D43" s="26">
        <v>32792</v>
      </c>
      <c r="E43" s="26">
        <v>22806</v>
      </c>
      <c r="F43" s="26">
        <v>34792</v>
      </c>
      <c r="G43" s="26">
        <v>32792</v>
      </c>
    </row>
    <row r="44" spans="1:7" ht="14.25" customHeight="1">
      <c r="A44" s="72" t="s">
        <v>232</v>
      </c>
      <c r="B44" s="124" t="s">
        <v>187</v>
      </c>
      <c r="C44" s="41" t="s">
        <v>227</v>
      </c>
      <c r="D44" s="26">
        <v>0</v>
      </c>
      <c r="E44" s="26">
        <v>0</v>
      </c>
      <c r="F44" s="26">
        <v>0</v>
      </c>
      <c r="G44" s="26">
        <v>0</v>
      </c>
    </row>
    <row r="45" spans="1:7" ht="14.25" customHeight="1">
      <c r="A45" s="72" t="s">
        <v>233</v>
      </c>
      <c r="B45" s="124" t="s">
        <v>188</v>
      </c>
      <c r="C45" s="41" t="s">
        <v>228</v>
      </c>
      <c r="D45" s="26">
        <v>0</v>
      </c>
      <c r="E45" s="26">
        <v>0</v>
      </c>
      <c r="F45" s="26">
        <v>0</v>
      </c>
      <c r="G45" s="26">
        <v>0</v>
      </c>
    </row>
    <row r="46" spans="1:7" ht="14.25" customHeight="1">
      <c r="A46" s="72" t="s">
        <v>234</v>
      </c>
      <c r="B46" s="124" t="s">
        <v>189</v>
      </c>
      <c r="C46" s="41" t="s">
        <v>229</v>
      </c>
      <c r="D46" s="26">
        <v>0</v>
      </c>
      <c r="E46" s="26">
        <v>0</v>
      </c>
      <c r="F46" s="26">
        <v>0</v>
      </c>
      <c r="G46" s="26">
        <v>0</v>
      </c>
    </row>
    <row r="47" spans="1:7" ht="14.25" customHeight="1" thickBot="1">
      <c r="A47" s="72" t="s">
        <v>235</v>
      </c>
      <c r="B47" s="124" t="s">
        <v>190</v>
      </c>
      <c r="C47" s="41" t="s">
        <v>230</v>
      </c>
      <c r="D47" s="69">
        <v>0</v>
      </c>
      <c r="E47" s="69">
        <v>0</v>
      </c>
      <c r="F47" s="69">
        <v>0</v>
      </c>
      <c r="G47" s="69">
        <v>0</v>
      </c>
    </row>
    <row r="48" spans="1:7" ht="14.25" customHeight="1" thickTop="1" thickBot="1">
      <c r="A48" s="68"/>
      <c r="B48" s="124" t="s">
        <v>191</v>
      </c>
      <c r="C48" s="41" t="s">
        <v>444</v>
      </c>
      <c r="D48" s="70">
        <f>SUM(D43:D47)</f>
        <v>32792</v>
      </c>
      <c r="E48" s="70">
        <f>SUM(E43:E47)</f>
        <v>22806</v>
      </c>
      <c r="F48" s="70">
        <f>SUM(F43:F47)</f>
        <v>34792</v>
      </c>
      <c r="G48" s="70">
        <f>SUM(G43:G47)</f>
        <v>32792</v>
      </c>
    </row>
    <row r="49" spans="1:7" ht="14.25" customHeight="1" thickTop="1" thickBot="1">
      <c r="A49" s="68"/>
      <c r="B49" s="94"/>
      <c r="C49" s="41"/>
      <c r="D49" s="76"/>
      <c r="E49" s="76"/>
      <c r="F49" s="76"/>
      <c r="G49" s="76"/>
    </row>
    <row r="50" spans="1:7" ht="14.25" customHeight="1" thickBot="1">
      <c r="A50" s="20" t="s">
        <v>452</v>
      </c>
      <c r="B50" s="15"/>
      <c r="C50" s="75"/>
      <c r="D50" s="123">
        <f>D40+D48</f>
        <v>208764</v>
      </c>
      <c r="E50" s="123">
        <f>E40+E48</f>
        <v>181439</v>
      </c>
      <c r="F50" s="123">
        <f>F40+F48</f>
        <v>187892</v>
      </c>
      <c r="G50" s="123">
        <f>G40+G48</f>
        <v>190872</v>
      </c>
    </row>
    <row r="51" spans="1:7" ht="14.25" customHeight="1">
      <c r="A51" s="68"/>
      <c r="B51" s="94"/>
      <c r="C51" s="41" t="s">
        <v>56</v>
      </c>
      <c r="D51" s="76"/>
      <c r="E51" s="76"/>
      <c r="F51" s="76"/>
      <c r="G51" s="76"/>
    </row>
    <row r="52" spans="1:7" ht="14.25" customHeight="1" thickBot="1">
      <c r="A52" s="68"/>
      <c r="B52" s="94"/>
      <c r="C52" s="41"/>
      <c r="D52" s="76"/>
      <c r="E52" s="76"/>
      <c r="F52" s="76"/>
      <c r="G52" s="76"/>
    </row>
    <row r="53" spans="1:7" ht="14.25" customHeight="1" thickTop="1" thickBot="1">
      <c r="A53" s="75"/>
      <c r="B53" s="75"/>
      <c r="C53" s="87" t="s">
        <v>57</v>
      </c>
      <c r="D53" s="88">
        <f>D22</f>
        <v>208764</v>
      </c>
      <c r="E53" s="88">
        <f>E22</f>
        <v>181439</v>
      </c>
      <c r="F53" s="88">
        <f>F22</f>
        <v>187892</v>
      </c>
      <c r="G53" s="88">
        <f>G22</f>
        <v>190872</v>
      </c>
    </row>
    <row r="54" spans="1:7" ht="14.25" customHeight="1" thickTop="1">
      <c r="A54" s="75"/>
      <c r="B54" s="75"/>
      <c r="C54" s="75"/>
      <c r="D54" s="75"/>
      <c r="E54" s="75"/>
      <c r="F54" s="75"/>
      <c r="G54" s="75"/>
    </row>
    <row r="55" spans="1:7" ht="14.25" customHeight="1">
      <c r="A55" s="75"/>
      <c r="B55" s="75"/>
      <c r="C55" s="87" t="s">
        <v>58</v>
      </c>
      <c r="D55" s="75">
        <f>D50-D53</f>
        <v>0</v>
      </c>
      <c r="E55" s="75">
        <f>E50-E53</f>
        <v>0</v>
      </c>
      <c r="F55" s="75">
        <f>F50-F53</f>
        <v>0</v>
      </c>
      <c r="G55" s="75">
        <f>G50-G53</f>
        <v>0</v>
      </c>
    </row>
    <row r="56" spans="1:7" ht="14.25" customHeight="1">
      <c r="A56" s="75"/>
      <c r="B56" s="75"/>
      <c r="C56" s="87"/>
      <c r="D56" s="75"/>
      <c r="E56" s="75"/>
      <c r="F56" s="75"/>
      <c r="G56" s="75"/>
    </row>
    <row r="57" spans="1:7" ht="14.25" customHeight="1">
      <c r="B57" s="6"/>
      <c r="C57" s="2"/>
      <c r="D57" s="12"/>
      <c r="E57" s="12"/>
      <c r="F57" s="12"/>
      <c r="G57" s="12"/>
    </row>
  </sheetData>
  <phoneticPr fontId="9" type="noConversion"/>
  <pageMargins left="0.5" right="0.5" top="0.75" bottom="0.75" header="0.5" footer="0.5"/>
  <pageSetup scale="78" firstPageNumber="42" fitToHeight="0" orientation="portrait" horizontalDpi="300" verticalDpi="300" r:id="rId1"/>
  <headerFooter alignWithMargins="0">
    <oddFooter>&amp;LCDE, Public Scool Finance Unit&amp;C&amp;P&amp;RRevised July, 2004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opLeftCell="A12" workbookViewId="0">
      <selection activeCell="G23" sqref="G23"/>
    </sheetView>
  </sheetViews>
  <sheetFormatPr defaultRowHeight="18" customHeight="1"/>
  <cols>
    <col min="1" max="1" width="10.83203125" customWidth="1"/>
    <col min="2" max="2" width="5" customWidth="1"/>
    <col min="3" max="3" width="70.83203125" customWidth="1"/>
    <col min="4" max="7" width="15.83203125" customWidth="1"/>
  </cols>
  <sheetData>
    <row r="1" spans="1:7" ht="18" customHeight="1">
      <c r="A1" t="s">
        <v>298</v>
      </c>
      <c r="C1" s="8" t="str">
        <f>+'Page 1 - FY200X-0X'!B5</f>
        <v>Fremont School District RE-3</v>
      </c>
      <c r="D1" t="s">
        <v>276</v>
      </c>
      <c r="E1" s="36">
        <f>+'Page 1 - FY200X-0X'!F7</f>
        <v>1160</v>
      </c>
      <c r="F1" s="10"/>
      <c r="G1" s="23" t="s">
        <v>278</v>
      </c>
    </row>
    <row r="2" spans="1:7" ht="18" customHeight="1">
      <c r="A2" s="13" t="s">
        <v>65</v>
      </c>
    </row>
    <row r="3" spans="1:7" ht="18" customHeight="1">
      <c r="A3" s="75"/>
      <c r="B3" s="75"/>
      <c r="C3" s="75"/>
      <c r="D3" s="81" t="s">
        <v>302</v>
      </c>
      <c r="E3" s="81" t="s">
        <v>303</v>
      </c>
      <c r="F3" s="81" t="s">
        <v>304</v>
      </c>
      <c r="G3" s="81" t="s">
        <v>27</v>
      </c>
    </row>
    <row r="4" spans="1:7" ht="18" customHeight="1" thickBot="1">
      <c r="A4" s="75"/>
      <c r="B4" s="75"/>
      <c r="C4" s="75"/>
      <c r="D4" s="81"/>
      <c r="E4" s="81"/>
      <c r="F4" s="81"/>
      <c r="G4" s="81"/>
    </row>
    <row r="5" spans="1:7" ht="18" customHeight="1" thickBot="1">
      <c r="A5" s="20" t="s">
        <v>381</v>
      </c>
      <c r="C5" s="20" t="s">
        <v>66</v>
      </c>
      <c r="D5" s="24">
        <v>33368</v>
      </c>
      <c r="E5" s="24">
        <v>32591</v>
      </c>
      <c r="F5" s="24">
        <v>40035</v>
      </c>
      <c r="G5" s="24">
        <v>40035</v>
      </c>
    </row>
    <row r="6" spans="1:7" ht="18" customHeight="1">
      <c r="A6" s="21" t="s">
        <v>280</v>
      </c>
      <c r="C6" s="121" t="s">
        <v>382</v>
      </c>
      <c r="D6" s="4"/>
      <c r="F6" s="4"/>
    </row>
    <row r="7" spans="1:7" ht="18" customHeight="1">
      <c r="A7" s="1"/>
      <c r="B7" s="122" t="s">
        <v>163</v>
      </c>
      <c r="C7" s="1" t="s">
        <v>349</v>
      </c>
      <c r="D7" s="26">
        <v>87349</v>
      </c>
      <c r="E7" s="26">
        <v>200000</v>
      </c>
      <c r="F7" s="26">
        <v>200000</v>
      </c>
      <c r="G7" s="26">
        <v>200000</v>
      </c>
    </row>
    <row r="8" spans="1:7" ht="18" customHeight="1" thickBot="1">
      <c r="B8" s="122"/>
      <c r="C8" s="1"/>
      <c r="D8" s="12"/>
      <c r="F8" s="4"/>
    </row>
    <row r="9" spans="1:7" ht="18" customHeight="1" thickTop="1" thickBot="1">
      <c r="B9" s="122" t="s">
        <v>164</v>
      </c>
      <c r="C9" s="20" t="s">
        <v>149</v>
      </c>
      <c r="D9" s="27">
        <f>SUM(D7:D8)</f>
        <v>87349</v>
      </c>
      <c r="E9" s="27">
        <f>SUM(E7:E8)</f>
        <v>200000</v>
      </c>
      <c r="F9" s="27">
        <f>SUM(F7:F8)</f>
        <v>200000</v>
      </c>
      <c r="G9" s="27">
        <f>SUM(G7:G8)</f>
        <v>200000</v>
      </c>
    </row>
    <row r="10" spans="1:7" ht="18" customHeight="1" thickTop="1" thickBot="1">
      <c r="C10" s="1"/>
      <c r="D10" s="4"/>
      <c r="F10" s="4"/>
    </row>
    <row r="11" spans="1:7" ht="18" customHeight="1" thickBot="1">
      <c r="B11" s="20" t="s">
        <v>150</v>
      </c>
      <c r="D11" s="28">
        <f>D5+D9</f>
        <v>120717</v>
      </c>
      <c r="E11" s="28">
        <f>E5+E9</f>
        <v>232591</v>
      </c>
      <c r="F11" s="28">
        <f>F5+F9</f>
        <v>240035</v>
      </c>
      <c r="G11" s="28">
        <f>G5+G9</f>
        <v>240035</v>
      </c>
    </row>
    <row r="12" spans="1:7" ht="18" customHeight="1">
      <c r="D12" s="4"/>
      <c r="F12" s="4"/>
    </row>
    <row r="13" spans="1:7" ht="18" customHeight="1">
      <c r="D13" s="4"/>
      <c r="F13" s="4"/>
    </row>
    <row r="14" spans="1:7" s="75" customFormat="1" ht="18" customHeight="1">
      <c r="A14" s="21" t="s">
        <v>384</v>
      </c>
      <c r="C14" s="121" t="s">
        <v>385</v>
      </c>
      <c r="D14" s="76"/>
      <c r="F14" s="76"/>
    </row>
    <row r="15" spans="1:7" s="75" customFormat="1" ht="18" customHeight="1">
      <c r="A15" s="41" t="s">
        <v>404</v>
      </c>
      <c r="B15" s="89" t="s">
        <v>169</v>
      </c>
      <c r="C15" s="1" t="s">
        <v>435</v>
      </c>
      <c r="D15" s="26">
        <v>80682</v>
      </c>
      <c r="E15" s="26">
        <v>200000</v>
      </c>
      <c r="F15" s="26">
        <v>200000</v>
      </c>
      <c r="G15" s="26">
        <v>200000</v>
      </c>
    </row>
    <row r="16" spans="1:7" s="75" customFormat="1" ht="18" customHeight="1">
      <c r="A16" s="41"/>
      <c r="C16" s="41"/>
      <c r="D16" s="12"/>
      <c r="F16" s="76"/>
    </row>
    <row r="17" spans="1:7" s="75" customFormat="1" ht="18" customHeight="1">
      <c r="A17" s="21"/>
      <c r="C17" s="25"/>
      <c r="D17" s="76"/>
      <c r="F17" s="76"/>
    </row>
    <row r="18" spans="1:7" ht="18" customHeight="1" thickBot="1">
      <c r="D18" s="4"/>
      <c r="F18" s="4"/>
    </row>
    <row r="19" spans="1:7" s="75" customFormat="1" ht="18" customHeight="1" thickTop="1" thickBot="1">
      <c r="B19" s="89" t="s">
        <v>186</v>
      </c>
      <c r="C19" s="20" t="s">
        <v>151</v>
      </c>
      <c r="D19" s="84">
        <f>D15</f>
        <v>80682</v>
      </c>
      <c r="E19" s="84">
        <f>E15</f>
        <v>200000</v>
      </c>
      <c r="F19" s="84">
        <f>F15</f>
        <v>200000</v>
      </c>
      <c r="G19" s="84">
        <f>G15</f>
        <v>200000</v>
      </c>
    </row>
    <row r="20" spans="1:7" ht="18" customHeight="1" thickTop="1">
      <c r="D20" s="4"/>
      <c r="F20" s="4"/>
    </row>
    <row r="21" spans="1:7" ht="18" customHeight="1">
      <c r="A21" s="73" t="s">
        <v>300</v>
      </c>
      <c r="C21" s="121" t="s">
        <v>380</v>
      </c>
      <c r="D21" s="76"/>
      <c r="E21" s="76"/>
      <c r="F21" s="76"/>
      <c r="G21" s="76"/>
    </row>
    <row r="22" spans="1:7" ht="18" customHeight="1">
      <c r="A22" s="72" t="s">
        <v>231</v>
      </c>
      <c r="B22" s="77" t="s">
        <v>187</v>
      </c>
      <c r="C22" s="41" t="s">
        <v>226</v>
      </c>
      <c r="D22" s="26">
        <v>40035</v>
      </c>
      <c r="E22" s="26">
        <v>32591</v>
      </c>
      <c r="F22" s="26">
        <v>40035</v>
      </c>
      <c r="G22" s="26">
        <v>40035</v>
      </c>
    </row>
    <row r="23" spans="1:7" ht="18" customHeight="1">
      <c r="A23" s="72" t="s">
        <v>234</v>
      </c>
      <c r="B23" s="77" t="s">
        <v>190</v>
      </c>
      <c r="C23" s="41" t="s">
        <v>229</v>
      </c>
      <c r="D23" s="26">
        <v>0</v>
      </c>
      <c r="E23" s="26">
        <v>0</v>
      </c>
      <c r="F23" s="26">
        <v>0</v>
      </c>
      <c r="G23" s="26">
        <v>0</v>
      </c>
    </row>
    <row r="24" spans="1:7" ht="18" customHeight="1" thickBot="1">
      <c r="A24" s="72" t="s">
        <v>235</v>
      </c>
      <c r="B24" s="77" t="s">
        <v>191</v>
      </c>
      <c r="C24" s="41" t="s">
        <v>230</v>
      </c>
      <c r="D24" s="69">
        <v>0</v>
      </c>
      <c r="E24" s="69">
        <v>0</v>
      </c>
      <c r="F24" s="69">
        <v>0</v>
      </c>
      <c r="G24" s="69">
        <v>0</v>
      </c>
    </row>
    <row r="25" spans="1:7" ht="18" customHeight="1" thickTop="1" thickBot="1">
      <c r="A25" s="68"/>
      <c r="B25" s="77" t="s">
        <v>192</v>
      </c>
      <c r="C25" s="41" t="s">
        <v>445</v>
      </c>
      <c r="D25" s="70">
        <f>SUM(D22:D24)</f>
        <v>40035</v>
      </c>
      <c r="E25" s="70">
        <f>SUM(E22:E24)</f>
        <v>32591</v>
      </c>
      <c r="F25" s="70">
        <f>SUM(F22:F24)</f>
        <v>40035</v>
      </c>
      <c r="G25" s="70">
        <f>SUM(G22:G24)</f>
        <v>40035</v>
      </c>
    </row>
    <row r="26" spans="1:7" ht="18" customHeight="1" thickTop="1" thickBot="1">
      <c r="A26" s="68"/>
      <c r="B26" s="75"/>
      <c r="C26" s="41"/>
      <c r="D26" s="76"/>
      <c r="E26" s="76"/>
      <c r="F26" s="76"/>
      <c r="G26" s="76"/>
    </row>
    <row r="27" spans="1:7" ht="27.75" customHeight="1" thickBot="1">
      <c r="A27" s="160" t="s">
        <v>453</v>
      </c>
      <c r="B27" s="160"/>
      <c r="C27" s="165"/>
      <c r="D27" s="123">
        <f>D19+D25</f>
        <v>120717</v>
      </c>
      <c r="E27" s="123">
        <f>E19+E25</f>
        <v>232591</v>
      </c>
      <c r="F27" s="123">
        <f>F19+F25</f>
        <v>240035</v>
      </c>
      <c r="G27" s="123">
        <f>G19+G25</f>
        <v>240035</v>
      </c>
    </row>
    <row r="28" spans="1:7" ht="18" customHeight="1">
      <c r="A28" s="68"/>
      <c r="B28" s="75"/>
      <c r="C28" s="41" t="s">
        <v>56</v>
      </c>
      <c r="D28" s="76"/>
      <c r="E28" s="76"/>
      <c r="F28" s="76"/>
      <c r="G28" s="76"/>
    </row>
    <row r="29" spans="1:7" ht="18" customHeight="1" thickBot="1">
      <c r="A29" s="68"/>
      <c r="B29" s="75"/>
      <c r="C29" s="41"/>
      <c r="D29" s="76"/>
      <c r="E29" s="76"/>
      <c r="F29" s="76"/>
      <c r="G29" s="76"/>
    </row>
    <row r="30" spans="1:7" ht="18" customHeight="1" thickBot="1">
      <c r="A30" s="75"/>
      <c r="B30" s="75"/>
      <c r="C30" s="87" t="s">
        <v>57</v>
      </c>
      <c r="D30" s="123">
        <f>D11</f>
        <v>120717</v>
      </c>
      <c r="E30" s="123">
        <f>E11</f>
        <v>232591</v>
      </c>
      <c r="F30" s="123">
        <f>F11</f>
        <v>240035</v>
      </c>
      <c r="G30" s="123">
        <f>G11</f>
        <v>240035</v>
      </c>
    </row>
    <row r="31" spans="1:7" ht="18" customHeight="1">
      <c r="A31" s="75"/>
      <c r="B31" s="75"/>
      <c r="C31" s="75"/>
      <c r="D31" s="75"/>
      <c r="E31" s="75"/>
      <c r="F31" s="75"/>
      <c r="G31" s="75"/>
    </row>
    <row r="32" spans="1:7" ht="18" customHeight="1">
      <c r="A32" s="75"/>
      <c r="B32" s="75"/>
      <c r="C32" s="87" t="s">
        <v>58</v>
      </c>
      <c r="D32" s="75">
        <f>D27-D30</f>
        <v>0</v>
      </c>
      <c r="E32" s="75">
        <f>E27-E30</f>
        <v>0</v>
      </c>
      <c r="F32" s="75">
        <f>F27-F30</f>
        <v>0</v>
      </c>
      <c r="G32" s="75">
        <f>G27-G30</f>
        <v>0</v>
      </c>
    </row>
  </sheetData>
  <mergeCells count="1">
    <mergeCell ref="A27:C27"/>
  </mergeCells>
  <phoneticPr fontId="9" type="noConversion"/>
  <pageMargins left="0.5" right="0.5" top="0.75" bottom="0.75" header="0.5" footer="0.5"/>
  <pageSetup scale="83" firstPageNumber="46" fitToHeight="0" orientation="portrait" horizontalDpi="300" verticalDpi="300" r:id="rId1"/>
  <headerFooter alignWithMargins="0">
    <oddFooter>&amp;LCDE, Public Scool Finance Unit&amp;C&amp;P&amp;RRevised July, 2004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workbookViewId="0">
      <selection activeCell="D5" sqref="D5"/>
    </sheetView>
  </sheetViews>
  <sheetFormatPr defaultRowHeight="21.2" customHeight="1"/>
  <cols>
    <col min="1" max="1" width="14" customWidth="1"/>
    <col min="2" max="2" width="74" customWidth="1"/>
    <col min="3" max="3" width="11.33203125" customWidth="1"/>
    <col min="4" max="4" width="15.83203125" customWidth="1"/>
    <col min="6" max="6" width="15.83203125" customWidth="1"/>
    <col min="7" max="7" width="17" customWidth="1"/>
    <col min="8" max="9" width="15.83203125" customWidth="1"/>
  </cols>
  <sheetData>
    <row r="2" spans="1:10" ht="21.2" customHeight="1">
      <c r="A2" s="13" t="s">
        <v>69</v>
      </c>
    </row>
    <row r="3" spans="1:10" ht="21.2" customHeight="1">
      <c r="B3" s="1" t="s">
        <v>20</v>
      </c>
      <c r="H3" s="1"/>
      <c r="I3" s="1"/>
      <c r="J3" s="1"/>
    </row>
    <row r="4" spans="1:10" ht="21.2" customHeight="1">
      <c r="B4" s="1" t="s">
        <v>70</v>
      </c>
      <c r="C4" s="5">
        <v>1</v>
      </c>
      <c r="D4" s="26">
        <f>GenFundExp2!G110</f>
        <v>140000</v>
      </c>
      <c r="F4" s="1"/>
      <c r="H4" s="1"/>
      <c r="I4" s="1"/>
      <c r="J4" s="1"/>
    </row>
    <row r="5" spans="1:10" ht="21.2" customHeight="1">
      <c r="B5" s="1" t="s">
        <v>74</v>
      </c>
      <c r="C5" s="5">
        <v>3</v>
      </c>
      <c r="D5" s="26">
        <f>CapRes!G40</f>
        <v>0</v>
      </c>
      <c r="F5" s="1"/>
      <c r="H5" s="1"/>
      <c r="I5" s="1"/>
      <c r="J5" s="1"/>
    </row>
    <row r="6" spans="1:10" ht="21.2" customHeight="1">
      <c r="B6" s="1" t="s">
        <v>75</v>
      </c>
      <c r="C6" s="5">
        <v>4</v>
      </c>
      <c r="D6" s="26">
        <f>FoodServ!G44</f>
        <v>0</v>
      </c>
      <c r="H6" s="1"/>
      <c r="I6" s="1"/>
      <c r="J6" s="1"/>
    </row>
    <row r="7" spans="1:10" ht="21.2" customHeight="1">
      <c r="B7" s="1" t="s">
        <v>327</v>
      </c>
      <c r="C7" s="5">
        <v>6</v>
      </c>
      <c r="D7" s="49" t="s">
        <v>67</v>
      </c>
      <c r="F7" s="1"/>
      <c r="H7" s="1"/>
      <c r="I7" s="1"/>
      <c r="J7" s="1"/>
    </row>
    <row r="8" spans="1:10" ht="21.2" customHeight="1">
      <c r="B8" s="1" t="s">
        <v>76</v>
      </c>
      <c r="C8" s="5">
        <v>7</v>
      </c>
      <c r="D8" s="26" t="s">
        <v>67</v>
      </c>
      <c r="F8" s="1"/>
      <c r="H8" s="1"/>
      <c r="I8" s="1"/>
      <c r="J8" s="1"/>
    </row>
    <row r="9" spans="1:10" ht="21.2" customHeight="1">
      <c r="B9" s="1" t="s">
        <v>326</v>
      </c>
      <c r="C9" s="5"/>
      <c r="D9" s="26">
        <f>SUM(D4:D7)</f>
        <v>140000</v>
      </c>
      <c r="H9" s="1"/>
      <c r="I9" s="1"/>
      <c r="J9" s="1"/>
    </row>
    <row r="10" spans="1:10" ht="21.2" customHeight="1">
      <c r="F10" s="1"/>
      <c r="H10" s="1"/>
      <c r="I10" s="1"/>
      <c r="J10" s="1"/>
    </row>
    <row r="11" spans="1:10" ht="21.2" customHeight="1">
      <c r="H11" s="1"/>
      <c r="I11" s="1"/>
      <c r="J11" s="1"/>
    </row>
    <row r="12" spans="1:10" ht="21.2" customHeight="1">
      <c r="B12" s="1" t="s">
        <v>77</v>
      </c>
    </row>
  </sheetData>
  <phoneticPr fontId="9" type="noConversion"/>
  <pageMargins left="0.75" right="0.75" top="1" bottom="1" header="0.5" footer="0.5"/>
  <pageSetup firstPageNumber="50" orientation="landscape" horizontalDpi="300" verticalDpi="300" r:id="rId1"/>
  <headerFooter alignWithMargins="0">
    <oddFooter>&amp;LCDE, Public Scool Finance Unit&amp;C&amp;P&amp;RRevised July,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Page 1 - FY200X-0X</vt:lpstr>
      <vt:lpstr>GenFundREV</vt:lpstr>
      <vt:lpstr>GenFundExp</vt:lpstr>
      <vt:lpstr>GenFundExp2</vt:lpstr>
      <vt:lpstr>CapRes</vt:lpstr>
      <vt:lpstr>BondRedm</vt:lpstr>
      <vt:lpstr>FoodServ</vt:lpstr>
      <vt:lpstr>PupilActAgency</vt:lpstr>
      <vt:lpstr>Arbitrage</vt:lpstr>
      <vt:lpstr>AppropRes</vt:lpstr>
      <vt:lpstr>CDE-18 Error Report</vt:lpstr>
      <vt:lpstr>Budget Summary Worksheet</vt:lpstr>
      <vt:lpstr>Sheet1</vt:lpstr>
      <vt:lpstr>GenFundExp!Print_Area</vt:lpstr>
      <vt:lpstr>GenFundREV!Print_Area</vt:lpstr>
      <vt:lpstr>'Page 1 - FY200X-0X'!Print_Area</vt:lpstr>
      <vt:lpstr>CapRes!Print_Titles</vt:lpstr>
      <vt:lpstr>GenFundExp!Print_Titles</vt:lpstr>
      <vt:lpstr>GenFundExp2!Print_Titles</vt:lpstr>
      <vt:lpstr>GenFundREV!Print_Titles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emigcm</cp:lastModifiedBy>
  <cp:lastPrinted>2014-12-10T19:43:13Z</cp:lastPrinted>
  <dcterms:created xsi:type="dcterms:W3CDTF">2000-04-11T18:35:43Z</dcterms:created>
  <dcterms:modified xsi:type="dcterms:W3CDTF">2014-12-10T19:44:21Z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654991666</vt:i4>
  </property>
  <property fmtid="{D5CDD505-2E9C-101B-9397-08002B2CF9AE}" pid="3" name="_EmailSubject">
    <vt:lpwstr/>
  </property>
  <property fmtid="{D5CDD505-2E9C-101B-9397-08002B2CF9AE}" pid="4" name="_AuthorEmail">
    <vt:lpwstr>christel_m@cde.state.co.us</vt:lpwstr>
  </property>
  <property fmtid="{D5CDD505-2E9C-101B-9397-08002B2CF9AE}" pid="5" name="_AuthorEmailDisplayName">
    <vt:lpwstr>Christel, Mary Lynn</vt:lpwstr>
  </property>
  <property fmtid="{D5CDD505-2E9C-101B-9397-08002B2CF9AE}" pid="6" name="_ReviewingToolsShownOnce">
    <vt:lpwstr/>
  </property>
</Properties>
</file>