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28680" yWindow="-120" windowWidth="29040" windowHeight="16440" activeTab="4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9" i="1" s="1"/>
  <c r="C48" i="1" s="1"/>
  <c r="C23" i="1"/>
  <c r="C24" i="1"/>
  <c r="C25" i="1"/>
  <c r="C26" i="1"/>
  <c r="C27" i="1"/>
  <c r="C28" i="1"/>
  <c r="D29" i="1"/>
  <c r="D48" i="1" s="1"/>
  <c r="D56" i="1" s="1"/>
  <c r="E29" i="1"/>
  <c r="E48" i="1" s="1"/>
  <c r="E56" i="1" s="1"/>
  <c r="E57" i="1" s="1"/>
  <c r="C33" i="1"/>
  <c r="C34" i="1"/>
  <c r="C35" i="1"/>
  <c r="C46" i="1" s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D83" i="1" s="1"/>
  <c r="C62" i="1"/>
  <c r="C63" i="1"/>
  <c r="C64" i="1"/>
  <c r="C65" i="1"/>
  <c r="C66" i="1"/>
  <c r="D67" i="1"/>
  <c r="D85" i="1" s="1"/>
  <c r="E67" i="1"/>
  <c r="F67" i="1"/>
  <c r="E68" i="1"/>
  <c r="E86" i="1" s="1"/>
  <c r="C72" i="1"/>
  <c r="C73" i="1"/>
  <c r="C74" i="1"/>
  <c r="C75" i="1"/>
  <c r="C79" i="1" s="1"/>
  <c r="C80" i="1" s="1"/>
  <c r="C76" i="1"/>
  <c r="C77" i="1"/>
  <c r="C78" i="1"/>
  <c r="D79" i="1"/>
  <c r="D80" i="1" s="1"/>
  <c r="E79" i="1"/>
  <c r="F79" i="1"/>
  <c r="E80" i="1"/>
  <c r="C82" i="1"/>
  <c r="C83" i="1" s="1"/>
  <c r="E83" i="1"/>
  <c r="C93" i="1"/>
  <c r="C94" i="1" s="1"/>
  <c r="C96" i="1" s="1"/>
  <c r="W8" i="9"/>
  <c r="W9" i="9" s="1"/>
  <c r="X8" i="9"/>
  <c r="Y8" i="9"/>
  <c r="Y9" i="9" s="1"/>
  <c r="K9" i="9"/>
  <c r="L9" i="9"/>
  <c r="M9" i="9"/>
  <c r="N9" i="9"/>
  <c r="O9" i="9"/>
  <c r="P9" i="9"/>
  <c r="Q9" i="9"/>
  <c r="R9" i="9"/>
  <c r="S9" i="9"/>
  <c r="T9" i="9"/>
  <c r="U9" i="9"/>
  <c r="V9" i="9"/>
  <c r="X9" i="9"/>
  <c r="I8" i="10"/>
  <c r="Q8" i="10"/>
  <c r="Q9" i="10" s="1"/>
  <c r="T8" i="10"/>
  <c r="T9" i="10" s="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W9" i="10"/>
  <c r="X9" i="10"/>
  <c r="J8" i="11"/>
  <c r="J9" i="11" s="1"/>
  <c r="J16" i="11" s="1"/>
  <c r="N8" i="11"/>
  <c r="N9" i="11" s="1"/>
  <c r="V8" i="11"/>
  <c r="F9" i="11"/>
  <c r="G9" i="11"/>
  <c r="G16" i="11" s="1"/>
  <c r="H9" i="11"/>
  <c r="I9" i="11"/>
  <c r="K9" i="11"/>
  <c r="K16" i="11" s="1"/>
  <c r="L9" i="11"/>
  <c r="L16" i="11" s="1"/>
  <c r="M9" i="11"/>
  <c r="M16" i="11" s="1"/>
  <c r="O9" i="11"/>
  <c r="P9" i="11"/>
  <c r="Q9" i="11"/>
  <c r="R9" i="11"/>
  <c r="S9" i="11"/>
  <c r="T9" i="11"/>
  <c r="U9" i="11"/>
  <c r="V9" i="11"/>
  <c r="W9" i="11"/>
  <c r="X9" i="11"/>
  <c r="Y9" i="11"/>
  <c r="J14" i="11"/>
  <c r="N14" i="11"/>
  <c r="F16" i="11"/>
  <c r="H16" i="11"/>
  <c r="I16" i="11"/>
  <c r="D9" i="12"/>
  <c r="E9" i="12"/>
  <c r="F9" i="12"/>
  <c r="H9" i="12"/>
  <c r="J9" i="12"/>
  <c r="C18" i="1" l="1"/>
  <c r="C56" i="1" s="1"/>
  <c r="N16" i="11"/>
  <c r="D68" i="1"/>
  <c r="D86" i="1" s="1"/>
  <c r="C67" i="1"/>
  <c r="C68" i="1" s="1"/>
  <c r="C86" i="1" s="1"/>
  <c r="E85" i="1"/>
  <c r="E88" i="1" s="1"/>
  <c r="C57" i="1"/>
  <c r="D88" i="1"/>
  <c r="D57" i="1"/>
  <c r="C85" i="1" l="1"/>
  <c r="C88" i="1" s="1"/>
  <c r="C89" i="1" s="1"/>
</calcChain>
</file>

<file path=xl/sharedStrings.xml><?xml version="1.0" encoding="utf-8"?>
<sst xmlns="http://schemas.openxmlformats.org/spreadsheetml/2006/main" count="307" uniqueCount="226">
  <si>
    <t>Part A - District-Level Information</t>
  </si>
  <si>
    <t>School District Name</t>
  </si>
  <si>
    <t>Andover</t>
  </si>
  <si>
    <t>BEDS Code</t>
  </si>
  <si>
    <t>020601</t>
  </si>
  <si>
    <t>School Year</t>
  </si>
  <si>
    <t>2020-21</t>
  </si>
  <si>
    <t>I) Contact Information</t>
  </si>
  <si>
    <t>Mailing Address</t>
  </si>
  <si>
    <t>Contact First &amp; Last Name</t>
  </si>
  <si>
    <t>Lawrence  Spangenburg</t>
  </si>
  <si>
    <t>Street Address Line 1</t>
  </si>
  <si>
    <t>31-35 Elm Street</t>
  </si>
  <si>
    <t>Title of Contact</t>
  </si>
  <si>
    <t>Superintendent</t>
  </si>
  <si>
    <t>Street Address Line 2</t>
  </si>
  <si>
    <t>Email Address</t>
  </si>
  <si>
    <t>lspangenburg@andovercsd.org</t>
  </si>
  <si>
    <t>City</t>
  </si>
  <si>
    <t>Phone Number</t>
  </si>
  <si>
    <t>6074788491</t>
  </si>
  <si>
    <t>Zip Code</t>
  </si>
  <si>
    <t>14806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</si>
  <si>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</si>
  <si>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</si>
  <si>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</si>
  <si>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</si>
  <si>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</si>
  <si>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</si>
  <si>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</si>
  <si>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</si>
  <si>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</si>
  <si>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</si>
  <si>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</si>
  <si>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</si>
  <si>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</si>
  <si>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</si>
  <si>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</si>
  <si>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</si>
  <si>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</si>
  <si>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</si>
  <si>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</si>
  <si>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</si>
  <si>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</si>
  <si>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</si>
  <si>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</si>
  <si>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</si>
  <si>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</si>
  <si>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</si>
  <si>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</si>
  <si>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</si>
  <si>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</si>
  <si>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</si>
  <si>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</si>
  <si>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</si>
  <si>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</si>
  <si>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</si>
  <si>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</si>
  <si>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</si>
  <si>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</si>
  <si>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</si>
  <si>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</si>
  <si>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</si>
  <si>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</si>
  <si>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</si>
  <si>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</si>
  <si>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</si>
  <si>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</si>
  <si>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</si>
  <si>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</si>
  <si>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</si>
  <si>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</si>
  <si>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</si>
  <si>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</si>
  <si>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</si>
  <si>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</si>
  <si>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</si>
  <si>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</si>
  <si>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</si>
  <si>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</si>
  <si>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</si>
  <si>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</si>
  <si>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</si>
  <si>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</si>
  <si>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</si>
  <si>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</si>
  <si>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</si>
  <si>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</si>
  <si>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</si>
  <si>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</si>
  <si>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</si>
  <si>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</si>
  <si>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</si>
  <si>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</si>
  <si>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</si>
  <si>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</si>
  <si>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</si>
  <si>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</si>
  <si>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</si>
  <si>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</si>
  <si>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</si>
  <si>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</si>
  <si>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</si>
  <si>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</si>
  <si>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</si>
  <si>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</si>
  <si>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</si>
  <si>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</si>
  <si>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</si>
  <si>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</si>
  <si>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</si>
  <si>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</si>
  <si>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</si>
  <si>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</si>
  <si>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</si>
  <si>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</si>
  <si>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</si>
  <si>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</si>
  <si>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</si>
  <si>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</si>
  <si>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</si>
  <si>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</si>
  <si>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</si>
  <si>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</si>
  <si>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</si>
  <si>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</si>
  <si>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</si>
  <si>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</si>
  <si>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</si>
  <si>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020601040001</t>
  </si>
  <si>
    <t>ANDOVER SCHOOL</t>
  </si>
  <si>
    <t>K-12 School</t>
  </si>
  <si>
    <t>Pre-K</t>
  </si>
  <si>
    <t>12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</si>
  <si>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</si>
  <si>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</si>
  <si>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</si>
  <si>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</si>
  <si>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</si>
  <si>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</si>
  <si>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</si>
  <si>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</si>
  <si>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</si>
  <si>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</si>
  <si>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</si>
  <si>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</si>
  <si>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</si>
  <si>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</si>
  <si>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</si>
  <si>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</si>
  <si>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</si>
  <si>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</si>
  <si>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</si>
  <si>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</si>
  <si>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</si>
  <si>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</si>
  <si>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</si>
  <si>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</si>
  <si>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</si>
  <si>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</si>
  <si>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</si>
  <si>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</si>
  <si>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</si>
  <si>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</si>
  <si>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</si>
  <si>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</si>
  <si>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</si>
  <si>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</si>
  <si>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</si>
  <si>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</si>
  <si>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</si>
  <si>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</si>
  <si>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</si>
  <si>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</si>
  <si>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</si>
  <si>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</si>
  <si>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</si>
  <si>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</si>
  <si>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</si>
  <si>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</si>
  <si>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</si>
  <si>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</si>
  <si>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</si>
  <si>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</si>
  <si>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</si>
  <si>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</si>
  <si>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</si>
  <si>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</si>
  <si>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</si>
  <si>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</si>
  <si>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</si>
  <si>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</si>
  <si>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</si>
  <si>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</si>
  <si>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</si>
  <si>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</si>
  <si>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</si>
  <si>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</si>
  <si>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</si>
  <si>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</si>
  <si>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</si>
  <si>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</si>
  <si>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</si>
  <si>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</si>
  <si>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</si>
  <si>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</si>
  <si>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</si>
  <si>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</si>
  <si>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</si>
  <si>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</si>
  <si>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</si>
  <si>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</si>
  <si>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</si>
  <si>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</si>
  <si>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</si>
  <si>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</si>
  <si>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2018-19</t>
  </si>
  <si>
    <t>Pre-K Only</t>
  </si>
  <si>
    <t>K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</si>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</sst>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opLeftCell="A26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2</v>
      </c>
      <c r="H8" s="17"/>
    </row>
    <row r="9" spans="1:8" x14ac:dyDescent="0.3">
      <c r="B9" s="55" t="s">
        <v>19</v>
      </c>
      <c r="C9" s="19" t="s">
        <v>20</v>
      </c>
      <c r="D9" s="17"/>
      <c r="E9" s="77" t="s">
        <v>21</v>
      </c>
      <c r="F9" s="56"/>
      <c r="G9" s="19" t="s">
        <v>22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23</v>
      </c>
    </row>
    <row r="12" spans="1:8" x14ac:dyDescent="0.3">
      <c r="B12" s="58"/>
      <c r="C12" s="69"/>
      <c r="D12" s="23" t="s">
        <v>24</v>
      </c>
      <c r="E12" s="22"/>
      <c r="F12" s="50"/>
      <c r="G12" s="50"/>
      <c r="H12" s="52"/>
    </row>
    <row r="13" spans="1:8" x14ac:dyDescent="0.3">
      <c r="B13" s="59" t="s">
        <v>25</v>
      </c>
      <c r="C13" s="65" t="s">
        <v>26</v>
      </c>
      <c r="D13" s="60" t="s">
        <v>27</v>
      </c>
      <c r="E13" s="60" t="s">
        <v>28</v>
      </c>
      <c r="F13" s="26"/>
      <c r="G13" s="26"/>
      <c r="H13" s="54"/>
    </row>
    <row r="14" spans="1:8" x14ac:dyDescent="0.3">
      <c r="B14" s="66" t="s">
        <v>29</v>
      </c>
      <c r="C14" s="33">
        <f>SUM(D14:E14)</f>
        <v>9275000</v>
      </c>
      <c r="D14" s="33">
        <v>9275000</v>
      </c>
      <c r="E14" s="33">
        <v>0</v>
      </c>
      <c r="F14" s="26"/>
      <c r="G14" s="26"/>
      <c r="H14" s="54"/>
    </row>
    <row r="15" spans="1:8" x14ac:dyDescent="0.3">
      <c r="B15" s="66" t="s">
        <v>30</v>
      </c>
      <c r="C15" s="33">
        <f>SUM(D15:E15)</f>
        <v>544066</v>
      </c>
      <c r="D15" s="33">
        <v>64179</v>
      </c>
      <c r="E15" s="33">
        <v>479887</v>
      </c>
      <c r="F15" s="26"/>
      <c r="G15" s="26"/>
      <c r="H15" s="54"/>
    </row>
    <row r="16" spans="1:8" x14ac:dyDescent="0.3">
      <c r="B16" s="66" t="s">
        <v>31</v>
      </c>
      <c r="C16" s="33">
        <f>SUM(D16:E16)</f>
        <v>221000</v>
      </c>
      <c r="D16" s="33">
        <v>7200</v>
      </c>
      <c r="E16" s="33">
        <v>213800</v>
      </c>
      <c r="F16" s="26"/>
      <c r="G16" s="26"/>
      <c r="H16" s="54"/>
    </row>
    <row r="17" spans="2:8" x14ac:dyDescent="0.3">
      <c r="B17" s="66" t="s">
        <v>32</v>
      </c>
      <c r="C17" s="33">
        <f>SUM(D17:E17)</f>
        <v>270000</v>
      </c>
      <c r="D17" s="33">
        <v>270000</v>
      </c>
      <c r="E17" s="33">
        <v>0</v>
      </c>
      <c r="F17" s="26"/>
      <c r="G17" s="26"/>
      <c r="H17" s="54"/>
    </row>
    <row r="18" spans="2:8" x14ac:dyDescent="0.3">
      <c r="B18" s="61" t="s">
        <v>33</v>
      </c>
      <c r="C18" s="111">
        <f>SUM(C14:C17)</f>
        <v>10310066</v>
      </c>
      <c r="D18" s="111">
        <f>SUM(D14:D17)</f>
        <v>9616379</v>
      </c>
      <c r="E18" s="111">
        <f>SUM(E14:E17)</f>
        <v>693687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24</v>
      </c>
      <c r="E20" s="22"/>
      <c r="F20" s="26"/>
      <c r="G20" s="26"/>
      <c r="H20" s="54"/>
    </row>
    <row r="21" spans="2:8" x14ac:dyDescent="0.3">
      <c r="B21" s="59" t="s">
        <v>34</v>
      </c>
      <c r="C21" s="64" t="s">
        <v>26</v>
      </c>
      <c r="D21" s="60" t="s">
        <v>27</v>
      </c>
      <c r="E21" s="60" t="s">
        <v>28</v>
      </c>
      <c r="F21" s="26"/>
      <c r="G21" s="26"/>
      <c r="H21" s="54"/>
    </row>
    <row r="22" spans="2:8" x14ac:dyDescent="0.3">
      <c r="B22" s="66" t="s">
        <v>35</v>
      </c>
      <c r="C22" s="33">
        <f t="shared" ref="C22:C28" si="0">SUM(D22:E22)</f>
        <v>377500</v>
      </c>
      <c r="D22" s="33">
        <v>377500</v>
      </c>
      <c r="E22" s="33">
        <v>0</v>
      </c>
      <c r="F22" s="26"/>
      <c r="G22" s="26"/>
      <c r="H22" s="54"/>
    </row>
    <row r="23" spans="2:8" x14ac:dyDescent="0.3">
      <c r="B23" s="66" t="s">
        <v>36</v>
      </c>
      <c r="C23" s="33">
        <f t="shared" si="0"/>
        <v>866300</v>
      </c>
      <c r="D23" s="33">
        <v>866300</v>
      </c>
      <c r="E23" s="33">
        <v>0</v>
      </c>
      <c r="F23" s="26"/>
      <c r="G23" s="26"/>
      <c r="H23" s="54"/>
    </row>
    <row r="24" spans="2:8" x14ac:dyDescent="0.3">
      <c r="B24" s="66" t="s">
        <v>37</v>
      </c>
      <c r="C24" s="33">
        <f t="shared" si="0"/>
        <v>221000</v>
      </c>
      <c r="D24" s="33">
        <v>7200</v>
      </c>
      <c r="E24" s="33">
        <v>213800</v>
      </c>
      <c r="F24" s="26"/>
      <c r="G24" s="26"/>
      <c r="H24" s="54"/>
    </row>
    <row r="25" spans="2:8" x14ac:dyDescent="0.3">
      <c r="B25" s="66" t="s">
        <v>38</v>
      </c>
      <c r="C25" s="33">
        <f t="shared" si="0"/>
        <v>0</v>
      </c>
      <c r="D25" s="33">
        <v>0</v>
      </c>
      <c r="E25" s="33">
        <v>0</v>
      </c>
      <c r="F25" s="26"/>
      <c r="G25" s="26"/>
      <c r="H25" s="54"/>
    </row>
    <row r="26" spans="2:8" x14ac:dyDescent="0.3">
      <c r="B26" s="66" t="s">
        <v>39</v>
      </c>
      <c r="C26" s="33">
        <f t="shared" si="0"/>
        <v>0</v>
      </c>
      <c r="D26" s="33">
        <v>0</v>
      </c>
      <c r="E26" s="33">
        <v>0</v>
      </c>
      <c r="F26" s="26"/>
      <c r="G26" s="26"/>
      <c r="H26" s="54"/>
    </row>
    <row r="27" spans="2:8" x14ac:dyDescent="0.3">
      <c r="B27" s="66" t="s">
        <v>40</v>
      </c>
      <c r="C27" s="33">
        <f t="shared" si="0"/>
        <v>422597</v>
      </c>
      <c r="D27" s="33">
        <v>422597</v>
      </c>
      <c r="E27" s="33">
        <v>0</v>
      </c>
      <c r="F27" s="26"/>
      <c r="G27" s="26"/>
      <c r="H27" s="54"/>
    </row>
    <row r="28" spans="2:8" x14ac:dyDescent="0.3">
      <c r="B28" s="66" t="s">
        <v>41</v>
      </c>
      <c r="C28" s="33">
        <f t="shared" si="0"/>
        <v>128895</v>
      </c>
      <c r="D28" s="33">
        <v>128895</v>
      </c>
      <c r="E28" s="33">
        <v>0</v>
      </c>
      <c r="F28" s="26"/>
      <c r="G28" s="26"/>
      <c r="H28" s="54"/>
    </row>
    <row r="29" spans="2:8" x14ac:dyDescent="0.3">
      <c r="B29" s="61" t="s">
        <v>42</v>
      </c>
      <c r="C29" s="111">
        <f>SUM(C22:C28)</f>
        <v>2016292</v>
      </c>
      <c r="D29" s="111">
        <f>SUM(D22:D28)</f>
        <v>1802492</v>
      </c>
      <c r="E29" s="111">
        <f>SUM(E22:E28)</f>
        <v>213800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24</v>
      </c>
      <c r="E31" s="22"/>
      <c r="G31" s="78"/>
      <c r="H31" s="54"/>
    </row>
    <row r="32" spans="2:8" x14ac:dyDescent="0.3">
      <c r="B32" s="59" t="s">
        <v>43</v>
      </c>
      <c r="C32" s="64" t="s">
        <v>26</v>
      </c>
      <c r="D32" s="60" t="s">
        <v>27</v>
      </c>
      <c r="E32" s="60" t="s">
        <v>28</v>
      </c>
      <c r="F32" s="74" t="s">
        <v>44</v>
      </c>
      <c r="G32" s="74" t="s">
        <v>45</v>
      </c>
      <c r="H32" s="54"/>
    </row>
    <row r="33" spans="2:8" x14ac:dyDescent="0.3">
      <c r="B33" s="66" t="s">
        <v>46</v>
      </c>
      <c r="C33" s="33">
        <f t="shared" ref="C33:C45" si="1">SUM(D33:E33)</f>
        <v>0</v>
      </c>
      <c r="D33" s="33">
        <v>0</v>
      </c>
      <c r="E33" s="33">
        <v>0</v>
      </c>
      <c r="F33" s="30">
        <v>0</v>
      </c>
      <c r="G33" s="109">
        <v>0</v>
      </c>
      <c r="H33" s="54"/>
    </row>
    <row r="34" spans="2:8" x14ac:dyDescent="0.3">
      <c r="B34" s="66" t="s">
        <v>47</v>
      </c>
      <c r="C34" s="33">
        <f t="shared" si="1"/>
        <v>0</v>
      </c>
      <c r="D34" s="33">
        <v>0</v>
      </c>
      <c r="E34" s="33">
        <v>0</v>
      </c>
      <c r="F34" s="30">
        <v>0</v>
      </c>
      <c r="G34" s="109">
        <v>0</v>
      </c>
      <c r="H34" s="54"/>
    </row>
    <row r="35" spans="2:8" x14ac:dyDescent="0.3">
      <c r="B35" s="66" t="s">
        <v>48</v>
      </c>
      <c r="C35" s="33">
        <f t="shared" si="1"/>
        <v>10000</v>
      </c>
      <c r="D35" s="33">
        <v>10000</v>
      </c>
      <c r="E35" s="33">
        <v>0</v>
      </c>
      <c r="F35" s="30">
        <v>1</v>
      </c>
      <c r="G35" s="109">
        <v>10000</v>
      </c>
      <c r="H35" s="54"/>
    </row>
    <row r="36" spans="2:8" x14ac:dyDescent="0.3">
      <c r="B36" s="66" t="s">
        <v>49</v>
      </c>
      <c r="C36" s="33">
        <f t="shared" si="1"/>
        <v>0</v>
      </c>
      <c r="D36" s="33">
        <v>0</v>
      </c>
      <c r="E36" s="33">
        <v>0</v>
      </c>
      <c r="F36" s="30">
        <v>0</v>
      </c>
      <c r="G36" s="109">
        <v>0</v>
      </c>
      <c r="H36" s="54"/>
    </row>
    <row r="37" spans="2:8" x14ac:dyDescent="0.3">
      <c r="B37" s="66" t="s">
        <v>50</v>
      </c>
      <c r="C37" s="33">
        <f t="shared" si="1"/>
        <v>445449</v>
      </c>
      <c r="D37" s="33">
        <v>445449</v>
      </c>
      <c r="E37" s="33">
        <v>0</v>
      </c>
      <c r="F37" s="30">
        <v>10</v>
      </c>
      <c r="G37" s="109">
        <v>44544.9</v>
      </c>
      <c r="H37" s="54"/>
    </row>
    <row r="38" spans="2:8" x14ac:dyDescent="0.3">
      <c r="B38" s="66" t="s">
        <v>51</v>
      </c>
      <c r="C38" s="33">
        <f t="shared" si="1"/>
        <v>0</v>
      </c>
      <c r="D38" s="33">
        <v>0</v>
      </c>
      <c r="E38" s="33">
        <v>0</v>
      </c>
      <c r="F38" s="30">
        <v>0</v>
      </c>
      <c r="G38" s="109">
        <v>0</v>
      </c>
      <c r="H38" s="54"/>
    </row>
    <row r="39" spans="2:8" customFormat="1" ht="15.75" x14ac:dyDescent="0.3">
      <c r="B39" s="66" t="s">
        <v>52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53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54</v>
      </c>
      <c r="C41" s="33">
        <f t="shared" si="1"/>
        <v>0</v>
      </c>
      <c r="D41" s="33">
        <v>0</v>
      </c>
      <c r="E41" s="33">
        <v>0</v>
      </c>
      <c r="F41" s="30">
        <v>0</v>
      </c>
      <c r="G41" s="109">
        <v>0</v>
      </c>
      <c r="H41" s="54"/>
    </row>
    <row r="42" spans="2:8" x14ac:dyDescent="0.3">
      <c r="B42" s="66" t="s">
        <v>55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">
      <c r="B43" s="66" t="s">
        <v>56</v>
      </c>
      <c r="C43" s="33">
        <f t="shared" si="1"/>
        <v>500</v>
      </c>
      <c r="D43" s="33">
        <v>500</v>
      </c>
      <c r="E43" s="33">
        <v>0</v>
      </c>
      <c r="F43" s="30">
        <v>1</v>
      </c>
      <c r="G43" s="109">
        <v>500</v>
      </c>
      <c r="H43" s="54"/>
    </row>
    <row r="44" spans="2:8" x14ac:dyDescent="0.3">
      <c r="B44" s="66" t="s">
        <v>57</v>
      </c>
      <c r="C44" s="33">
        <f t="shared" si="1"/>
        <v>0</v>
      </c>
      <c r="D44" s="33">
        <v>0</v>
      </c>
      <c r="E44" s="33">
        <v>0</v>
      </c>
      <c r="F44" s="30">
        <v>0</v>
      </c>
      <c r="G44" s="109">
        <v>0</v>
      </c>
      <c r="H44" s="54"/>
    </row>
    <row r="45" spans="2:8" x14ac:dyDescent="0.3">
      <c r="B45" s="66" t="s">
        <v>41</v>
      </c>
      <c r="C45" s="33">
        <f t="shared" si="1"/>
        <v>0</v>
      </c>
      <c r="D45" s="33">
        <v>0</v>
      </c>
      <c r="E45" s="33">
        <v>0</v>
      </c>
      <c r="F45" s="26"/>
      <c r="G45" s="26"/>
      <c r="H45" s="54"/>
    </row>
    <row r="46" spans="2:8" x14ac:dyDescent="0.3">
      <c r="B46" s="61" t="s">
        <v>58</v>
      </c>
      <c r="C46" s="111">
        <f>SUM(C33:C45)</f>
        <v>455949</v>
      </c>
      <c r="D46" s="111">
        <f>SUM(D33:D45)</f>
        <v>455949</v>
      </c>
      <c r="E46" s="111">
        <f>SUM(E33:E45)</f>
        <v>0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59</v>
      </c>
      <c r="C48" s="111">
        <f>SUM(C29,C46)</f>
        <v>2472241</v>
      </c>
      <c r="D48" s="111">
        <f>SUM(D29,D46)</f>
        <v>2258441</v>
      </c>
      <c r="E48" s="111">
        <f>SUM(E29,E46)</f>
        <v>213800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60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61</v>
      </c>
      <c r="C51" s="30">
        <v>287</v>
      </c>
      <c r="D51" s="111"/>
      <c r="E51" s="111"/>
      <c r="F51" s="26"/>
      <c r="G51" s="26"/>
      <c r="H51" s="54"/>
    </row>
    <row r="52" spans="2:8" x14ac:dyDescent="0.3">
      <c r="B52" s="66" t="s">
        <v>62</v>
      </c>
      <c r="C52" s="30">
        <v>9</v>
      </c>
      <c r="D52" s="111"/>
      <c r="E52" s="111"/>
      <c r="F52" s="26"/>
      <c r="G52" s="26"/>
      <c r="H52" s="54"/>
    </row>
    <row r="53" spans="2:8" x14ac:dyDescent="0.3">
      <c r="B53" s="66" t="s">
        <v>63</v>
      </c>
      <c r="C53" s="30">
        <v>0</v>
      </c>
      <c r="D53" s="111"/>
      <c r="E53" s="111"/>
      <c r="F53" s="26"/>
      <c r="G53" s="26"/>
      <c r="H53" s="54"/>
    </row>
    <row r="54" spans="2:8" x14ac:dyDescent="0.3">
      <c r="B54" s="66" t="s">
        <v>64</v>
      </c>
      <c r="C54" s="36">
        <f>SUM(C51:C53)</f>
        <v>296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65</v>
      </c>
      <c r="C56" s="111">
        <f>C18-C48</f>
        <v>7837825</v>
      </c>
      <c r="D56" s="111">
        <f>D18-D48</f>
        <v>7357938</v>
      </c>
      <c r="E56" s="111">
        <f>E18-E48</f>
        <v>479887</v>
      </c>
      <c r="F56" s="26"/>
      <c r="G56" s="26"/>
      <c r="H56" s="54"/>
    </row>
    <row r="57" spans="2:8" x14ac:dyDescent="0.3">
      <c r="B57" s="62" t="s">
        <v>66</v>
      </c>
      <c r="C57" s="63">
        <f>IFERROR(C56/$C$54,"")</f>
        <v>26479.138513513513</v>
      </c>
      <c r="D57" s="63">
        <f>IFERROR(SUM(D56)/SUM($C$54),"")</f>
        <v>24857.89864864865</v>
      </c>
      <c r="E57" s="63">
        <f>IFERROR(SUM(E56)/SUM($C$54),"")</f>
        <v>1621.2398648648648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67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24</v>
      </c>
      <c r="E60" s="22"/>
      <c r="F60" s="72" t="s">
        <v>68</v>
      </c>
      <c r="G60" s="72" t="s">
        <v>69</v>
      </c>
      <c r="H60" s="52"/>
    </row>
    <row r="61" spans="2:8" x14ac:dyDescent="0.3">
      <c r="B61" s="59" t="s">
        <v>70</v>
      </c>
      <c r="C61" s="64" t="s">
        <v>26</v>
      </c>
      <c r="D61" s="60" t="s">
        <v>27</v>
      </c>
      <c r="E61" s="60" t="s">
        <v>28</v>
      </c>
      <c r="F61" s="76" t="s">
        <v>71</v>
      </c>
      <c r="G61" s="76" t="s">
        <v>72</v>
      </c>
      <c r="H61" s="54"/>
    </row>
    <row r="62" spans="2:8" x14ac:dyDescent="0.3">
      <c r="B62" s="66" t="s">
        <v>73</v>
      </c>
      <c r="C62" s="33">
        <f>SUM(D62:E62)</f>
        <v>26252</v>
      </c>
      <c r="D62" s="33">
        <v>26252</v>
      </c>
      <c r="E62" s="33">
        <v>0</v>
      </c>
      <c r="F62" s="86">
        <v>0.3</v>
      </c>
      <c r="G62" s="109">
        <v>87506.666666666701</v>
      </c>
      <c r="H62" s="54"/>
    </row>
    <row r="63" spans="2:8" x14ac:dyDescent="0.3">
      <c r="B63" s="66" t="s">
        <v>74</v>
      </c>
      <c r="C63" s="33">
        <f>SUM(D63:E63)</f>
        <v>554169</v>
      </c>
      <c r="D63" s="33">
        <v>554169</v>
      </c>
      <c r="E63" s="33">
        <v>0</v>
      </c>
      <c r="F63" s="86">
        <v>4.5</v>
      </c>
      <c r="G63" s="109">
        <v>123148.66666666701</v>
      </c>
      <c r="H63" s="54"/>
    </row>
    <row r="64" spans="2:8" x14ac:dyDescent="0.3">
      <c r="B64" s="66" t="s">
        <v>75</v>
      </c>
      <c r="C64" s="33">
        <f>SUM(D64:E64)</f>
        <v>553999</v>
      </c>
      <c r="D64" s="33">
        <v>553999</v>
      </c>
      <c r="E64" s="33">
        <v>0</v>
      </c>
      <c r="F64" s="86">
        <v>5.7</v>
      </c>
      <c r="G64" s="109">
        <v>97192.807017543906</v>
      </c>
      <c r="H64" s="54"/>
    </row>
    <row r="65" spans="2:8" x14ac:dyDescent="0.3">
      <c r="B65" s="66" t="s">
        <v>76</v>
      </c>
      <c r="C65" s="33">
        <f>SUM(D65:E65)</f>
        <v>407611</v>
      </c>
      <c r="D65" s="33">
        <v>407611</v>
      </c>
      <c r="E65" s="33">
        <v>0</v>
      </c>
      <c r="F65" s="86">
        <v>0</v>
      </c>
      <c r="G65" s="109">
        <v>0</v>
      </c>
      <c r="H65" s="54"/>
    </row>
    <row r="66" spans="2:8" x14ac:dyDescent="0.3">
      <c r="B66" s="66" t="s">
        <v>77</v>
      </c>
      <c r="C66" s="33">
        <f>SUM(D66:E66)</f>
        <v>248272</v>
      </c>
      <c r="D66" s="33">
        <v>248272</v>
      </c>
      <c r="E66" s="33">
        <v>0</v>
      </c>
      <c r="F66" s="114"/>
      <c r="G66" s="26"/>
      <c r="H66" s="54"/>
    </row>
    <row r="67" spans="2:8" x14ac:dyDescent="0.3">
      <c r="B67" s="67" t="s">
        <v>78</v>
      </c>
      <c r="C67" s="111">
        <f>SUM(C62:C66)</f>
        <v>1790303</v>
      </c>
      <c r="D67" s="111">
        <f>SUM(D62:D66)</f>
        <v>1790303</v>
      </c>
      <c r="E67" s="111">
        <f>SUM(E62:E66)</f>
        <v>0</v>
      </c>
      <c r="F67" s="115">
        <f>SUM(F62:F65)</f>
        <v>10.5</v>
      </c>
      <c r="G67" s="26"/>
      <c r="H67" s="54"/>
    </row>
    <row r="68" spans="2:8" x14ac:dyDescent="0.3">
      <c r="B68" s="67" t="s">
        <v>79</v>
      </c>
      <c r="C68" s="116">
        <f>IFERROR(C67/$C$54,"")</f>
        <v>6048.3209459459458</v>
      </c>
      <c r="D68" s="116">
        <f>IFERROR(D67/$C$54,"")</f>
        <v>6048.3209459459458</v>
      </c>
      <c r="E68" s="116">
        <f>IFERROR(E67/$C$54,"")</f>
        <v>0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24</v>
      </c>
      <c r="E70" s="22"/>
      <c r="F70" s="72" t="s">
        <v>68</v>
      </c>
      <c r="G70" s="72" t="s">
        <v>69</v>
      </c>
      <c r="H70" s="54"/>
    </row>
    <row r="71" spans="2:8" x14ac:dyDescent="0.3">
      <c r="B71" s="68" t="s">
        <v>80</v>
      </c>
      <c r="C71" s="64" t="s">
        <v>26</v>
      </c>
      <c r="D71" s="60" t="s">
        <v>27</v>
      </c>
      <c r="E71" s="60" t="s">
        <v>28</v>
      </c>
      <c r="F71" s="76" t="s">
        <v>71</v>
      </c>
      <c r="G71" s="76" t="s">
        <v>72</v>
      </c>
      <c r="H71" s="54"/>
    </row>
    <row r="72" spans="2:8" x14ac:dyDescent="0.3">
      <c r="B72" s="66" t="s">
        <v>81</v>
      </c>
      <c r="C72" s="33">
        <f t="shared" ref="C72:C78" si="2">SUM(D72:E72)</f>
        <v>94634</v>
      </c>
      <c r="D72" s="33">
        <v>80415</v>
      </c>
      <c r="E72" s="33">
        <v>14219</v>
      </c>
      <c r="F72" s="86">
        <v>1</v>
      </c>
      <c r="G72" s="109">
        <v>94634</v>
      </c>
      <c r="H72" s="54"/>
    </row>
    <row r="73" spans="2:8" x14ac:dyDescent="0.3">
      <c r="B73" s="66" t="s">
        <v>82</v>
      </c>
      <c r="C73" s="33">
        <f t="shared" si="2"/>
        <v>0</v>
      </c>
      <c r="D73" s="33">
        <v>0</v>
      </c>
      <c r="E73" s="33">
        <v>0</v>
      </c>
      <c r="F73" s="86">
        <v>0</v>
      </c>
      <c r="G73" s="109">
        <v>0</v>
      </c>
      <c r="H73" s="54"/>
    </row>
    <row r="74" spans="2:8" x14ac:dyDescent="0.3">
      <c r="B74" s="66" t="s">
        <v>83</v>
      </c>
      <c r="C74" s="33">
        <f t="shared" si="2"/>
        <v>164224</v>
      </c>
      <c r="D74" s="33">
        <v>164224</v>
      </c>
      <c r="E74" s="33">
        <v>0</v>
      </c>
      <c r="F74" s="86">
        <v>0</v>
      </c>
      <c r="G74" s="109">
        <v>0</v>
      </c>
      <c r="H74" s="54"/>
    </row>
    <row r="75" spans="2:8" x14ac:dyDescent="0.3">
      <c r="B75" s="66" t="s">
        <v>84</v>
      </c>
      <c r="C75" s="33">
        <f t="shared" si="2"/>
        <v>0</v>
      </c>
      <c r="D75" s="33">
        <v>0</v>
      </c>
      <c r="E75" s="33">
        <v>0</v>
      </c>
      <c r="F75" s="86">
        <v>0</v>
      </c>
      <c r="G75" s="109">
        <v>0</v>
      </c>
      <c r="H75" s="54"/>
    </row>
    <row r="76" spans="2:8" x14ac:dyDescent="0.3">
      <c r="B76" s="66" t="s">
        <v>85</v>
      </c>
      <c r="C76" s="33">
        <f t="shared" si="2"/>
        <v>0</v>
      </c>
      <c r="D76" s="33">
        <v>0</v>
      </c>
      <c r="E76" s="33">
        <v>0</v>
      </c>
      <c r="F76" s="86">
        <v>0</v>
      </c>
      <c r="G76" s="109">
        <v>0</v>
      </c>
      <c r="H76" s="54"/>
    </row>
    <row r="77" spans="2:8" x14ac:dyDescent="0.3">
      <c r="B77" s="66" t="s">
        <v>86</v>
      </c>
      <c r="C77" s="33">
        <f t="shared" si="2"/>
        <v>146889</v>
      </c>
      <c r="D77" s="33">
        <v>146889</v>
      </c>
      <c r="E77" s="33">
        <v>0</v>
      </c>
      <c r="F77" s="86">
        <v>2</v>
      </c>
      <c r="G77" s="109">
        <v>73444.5</v>
      </c>
      <c r="H77" s="54"/>
    </row>
    <row r="78" spans="2:8" x14ac:dyDescent="0.3">
      <c r="B78" s="66" t="s">
        <v>87</v>
      </c>
      <c r="C78" s="33">
        <f t="shared" si="2"/>
        <v>103035</v>
      </c>
      <c r="D78" s="33">
        <v>103035</v>
      </c>
      <c r="E78" s="33">
        <v>0</v>
      </c>
      <c r="F78" s="114"/>
      <c r="G78" s="26"/>
      <c r="H78" s="54"/>
    </row>
    <row r="79" spans="2:8" x14ac:dyDescent="0.3">
      <c r="B79" s="67" t="s">
        <v>88</v>
      </c>
      <c r="C79" s="111">
        <f>SUM(C72:C78)</f>
        <v>508782</v>
      </c>
      <c r="D79" s="111">
        <f>SUM(D72:D78)</f>
        <v>494563</v>
      </c>
      <c r="E79" s="111">
        <f>SUM(E72:E78)</f>
        <v>14219</v>
      </c>
      <c r="F79" s="115">
        <f>SUM(F72:F77)</f>
        <v>3</v>
      </c>
      <c r="G79" s="26"/>
      <c r="H79" s="54"/>
    </row>
    <row r="80" spans="2:8" x14ac:dyDescent="0.3">
      <c r="B80" s="67" t="s">
        <v>89</v>
      </c>
      <c r="C80" s="116">
        <f>IFERROR(C79/$C$54,"")</f>
        <v>1718.8581081081081</v>
      </c>
      <c r="D80" s="116">
        <f>IFERROR(D79/$C$54,"")</f>
        <v>1670.8209459459461</v>
      </c>
      <c r="E80" s="116">
        <f>IFERROR(E79/$C$54,"")</f>
        <v>48.037162162162161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90</v>
      </c>
      <c r="C82" s="33">
        <f>SUM(D82:E82)</f>
        <v>14400</v>
      </c>
      <c r="D82" s="33">
        <v>14400</v>
      </c>
      <c r="E82" s="33">
        <v>0</v>
      </c>
      <c r="F82" s="26"/>
      <c r="G82" s="26"/>
      <c r="H82" s="54"/>
    </row>
    <row r="83" spans="2:8" x14ac:dyDescent="0.3">
      <c r="B83" s="67" t="s">
        <v>91</v>
      </c>
      <c r="C83" s="116">
        <f>IFERROR(C82/$C$54,"")</f>
        <v>48.648648648648646</v>
      </c>
      <c r="D83" s="116">
        <f>IFERROR(D82/$C$54,"")</f>
        <v>48.648648648648646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92</v>
      </c>
      <c r="C85" s="111">
        <f t="shared" ref="C85:E86" si="3">SUM(C67,C79,C82)</f>
        <v>2313485</v>
      </c>
      <c r="D85" s="111">
        <f t="shared" si="3"/>
        <v>2299266</v>
      </c>
      <c r="E85" s="111">
        <f t="shared" si="3"/>
        <v>14219</v>
      </c>
      <c r="F85" s="26"/>
      <c r="G85" s="26"/>
      <c r="H85" s="54"/>
    </row>
    <row r="86" spans="2:8" x14ac:dyDescent="0.3">
      <c r="B86" s="67" t="s">
        <v>93</v>
      </c>
      <c r="C86" s="118">
        <f t="shared" si="3"/>
        <v>7815.8277027027025</v>
      </c>
      <c r="D86" s="118">
        <f t="shared" si="3"/>
        <v>7767.79054054054</v>
      </c>
      <c r="E86" s="118">
        <f t="shared" si="3"/>
        <v>48.037162162162161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94</v>
      </c>
      <c r="C88" s="111">
        <f>C56-C85</f>
        <v>5524340</v>
      </c>
      <c r="D88" s="111">
        <f>D56-D85</f>
        <v>5058672</v>
      </c>
      <c r="E88" s="111">
        <f>E56-E85</f>
        <v>465668</v>
      </c>
      <c r="F88" s="26"/>
      <c r="G88" s="26"/>
      <c r="H88" s="54"/>
    </row>
    <row r="89" spans="2:8" x14ac:dyDescent="0.3">
      <c r="B89" s="62" t="s">
        <v>66</v>
      </c>
      <c r="C89" s="63">
        <f>IFERROR(C88/$C$54,"")</f>
        <v>18663.31081081081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95</v>
      </c>
      <c r="G91" s="26"/>
      <c r="H91" s="56"/>
    </row>
    <row r="92" spans="2:8" x14ac:dyDescent="0.3">
      <c r="B92" s="58" t="s">
        <v>96</v>
      </c>
      <c r="C92" s="33">
        <v>1817720</v>
      </c>
      <c r="D92" s="50"/>
      <c r="E92" s="50"/>
      <c r="F92" s="50"/>
      <c r="G92" s="50"/>
      <c r="H92" s="52"/>
    </row>
    <row r="93" spans="2:8" x14ac:dyDescent="0.3">
      <c r="B93" s="53" t="s">
        <v>97</v>
      </c>
      <c r="C93" s="46">
        <f>C82</f>
        <v>14400</v>
      </c>
      <c r="D93" s="26"/>
      <c r="E93" s="26"/>
      <c r="F93" s="26"/>
      <c r="G93" s="26"/>
      <c r="H93" s="54"/>
    </row>
    <row r="94" spans="2:8" x14ac:dyDescent="0.3">
      <c r="B94" s="53" t="s">
        <v>98</v>
      </c>
      <c r="C94" s="46">
        <f>C92-C93</f>
        <v>1803320</v>
      </c>
      <c r="D94" s="26"/>
      <c r="E94" s="26"/>
      <c r="F94" s="26"/>
      <c r="G94" s="26"/>
      <c r="H94" s="54"/>
    </row>
    <row r="95" spans="2:8" x14ac:dyDescent="0.3">
      <c r="B95" s="53" t="s">
        <v>99</v>
      </c>
      <c r="C95" s="33">
        <v>4179925</v>
      </c>
      <c r="D95" s="26"/>
      <c r="E95" s="26"/>
      <c r="F95" s="26"/>
      <c r="G95" s="26"/>
      <c r="H95" s="54"/>
    </row>
    <row r="96" spans="2:8" x14ac:dyDescent="0.3">
      <c r="B96" s="55" t="s">
        <v>100</v>
      </c>
      <c r="C96" s="90">
        <f>IFERROR(ROUND(C94/C95,4),"0.00%")</f>
        <v>0.43140000000000001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101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102</v>
      </c>
      <c r="F6" s="22"/>
      <c r="G6" s="23" t="s">
        <v>103</v>
      </c>
      <c r="H6" s="16"/>
      <c r="I6" s="16"/>
      <c r="J6" s="22"/>
      <c r="K6" s="23" t="s">
        <v>104</v>
      </c>
      <c r="L6" s="16"/>
      <c r="M6" s="16"/>
      <c r="N6" s="16"/>
      <c r="O6" s="16"/>
      <c r="P6" s="22"/>
      <c r="Q6" s="23" t="s">
        <v>105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106</v>
      </c>
      <c r="C7" s="79" t="s">
        <v>107</v>
      </c>
      <c r="D7" s="79" t="s">
        <v>108</v>
      </c>
      <c r="E7" s="79" t="s">
        <v>109</v>
      </c>
      <c r="F7" s="93" t="s">
        <v>110</v>
      </c>
      <c r="G7" s="79" t="s">
        <v>111</v>
      </c>
      <c r="H7" s="93" t="s">
        <v>112</v>
      </c>
      <c r="I7" s="93" t="s">
        <v>113</v>
      </c>
      <c r="J7" s="93" t="s">
        <v>114</v>
      </c>
      <c r="K7" s="79" t="s">
        <v>115</v>
      </c>
      <c r="L7" s="93" t="s">
        <v>116</v>
      </c>
      <c r="M7" s="93" t="s">
        <v>117</v>
      </c>
      <c r="N7" s="93" t="s">
        <v>118</v>
      </c>
      <c r="O7" s="93" t="s">
        <v>119</v>
      </c>
      <c r="P7" s="93" t="s">
        <v>120</v>
      </c>
      <c r="Q7" s="79" t="s">
        <v>121</v>
      </c>
      <c r="R7" s="93" t="s">
        <v>122</v>
      </c>
      <c r="S7" s="93" t="s">
        <v>123</v>
      </c>
      <c r="T7" s="93" t="s">
        <v>124</v>
      </c>
      <c r="U7" s="93" t="s">
        <v>125</v>
      </c>
      <c r="V7" s="93" t="s">
        <v>126</v>
      </c>
      <c r="W7" s="93" t="s">
        <v>68</v>
      </c>
      <c r="X7" s="93" t="s">
        <v>127</v>
      </c>
      <c r="Y7" s="92" t="s">
        <v>128</v>
      </c>
    </row>
    <row r="8" spans="1:25" s="29" customFormat="1" ht="15" customHeight="1" x14ac:dyDescent="0.3">
      <c r="A8" s="119" t="s">
        <v>129</v>
      </c>
      <c r="B8" s="120" t="s">
        <v>130</v>
      </c>
      <c r="C8" s="119"/>
      <c r="D8" s="121" t="s">
        <v>131</v>
      </c>
      <c r="E8" s="122" t="s">
        <v>132</v>
      </c>
      <c r="F8" s="122" t="s">
        <v>133</v>
      </c>
      <c r="G8" s="122" t="s">
        <v>134</v>
      </c>
      <c r="H8" s="122"/>
      <c r="I8" s="122" t="s">
        <v>135</v>
      </c>
      <c r="J8" s="94"/>
      <c r="K8" s="95">
        <v>287</v>
      </c>
      <c r="L8" s="95">
        <v>9</v>
      </c>
      <c r="M8" s="95">
        <v>0</v>
      </c>
      <c r="N8" s="95">
        <v>144</v>
      </c>
      <c r="O8" s="95">
        <v>0</v>
      </c>
      <c r="P8" s="95">
        <v>46</v>
      </c>
      <c r="Q8" s="96">
        <v>6</v>
      </c>
      <c r="R8" s="96">
        <v>29</v>
      </c>
      <c r="S8" s="96">
        <v>7</v>
      </c>
      <c r="T8" s="96">
        <v>3</v>
      </c>
      <c r="U8" s="96">
        <v>4</v>
      </c>
      <c r="V8" s="96">
        <v>24.3</v>
      </c>
      <c r="W8" s="107">
        <f>SUM(Q8:V8)</f>
        <v>73.3</v>
      </c>
      <c r="X8" s="107">
        <f>SUM(Q8:R8)</f>
        <v>35</v>
      </c>
      <c r="Y8" s="108">
        <f>SUM(S8:V8)</f>
        <v>38.299999999999997</v>
      </c>
    </row>
    <row r="9" spans="1:25" s="29" customFormat="1" x14ac:dyDescent="0.3">
      <c r="A9" s="27" t="s">
        <v>136</v>
      </c>
      <c r="B9" s="25"/>
      <c r="C9" s="25"/>
      <c r="D9" s="26"/>
      <c r="E9" s="31"/>
      <c r="F9" s="31"/>
      <c r="G9" s="25"/>
      <c r="H9" s="25"/>
      <c r="I9" s="25"/>
      <c r="J9" s="25"/>
      <c r="K9" s="36">
        <f t="shared" ref="K9:Y9" si="0">SUM(K8:K8)</f>
        <v>287</v>
      </c>
      <c r="L9" s="36">
        <f t="shared" si="0"/>
        <v>9</v>
      </c>
      <c r="M9" s="36">
        <f t="shared" si="0"/>
        <v>0</v>
      </c>
      <c r="N9" s="36">
        <f t="shared" si="0"/>
        <v>144</v>
      </c>
      <c r="O9" s="36">
        <f t="shared" si="0"/>
        <v>0</v>
      </c>
      <c r="P9" s="36">
        <f t="shared" si="0"/>
        <v>46</v>
      </c>
      <c r="Q9" s="82">
        <f t="shared" si="0"/>
        <v>6</v>
      </c>
      <c r="R9" s="82">
        <f t="shared" si="0"/>
        <v>29</v>
      </c>
      <c r="S9" s="82">
        <f t="shared" si="0"/>
        <v>7</v>
      </c>
      <c r="T9" s="82">
        <f t="shared" si="0"/>
        <v>3</v>
      </c>
      <c r="U9" s="82">
        <f t="shared" si="0"/>
        <v>4</v>
      </c>
      <c r="V9" s="82">
        <f t="shared" si="0"/>
        <v>24.3</v>
      </c>
      <c r="W9" s="82">
        <f t="shared" si="0"/>
        <v>73.3</v>
      </c>
      <c r="X9" s="82">
        <f t="shared" si="0"/>
        <v>35</v>
      </c>
      <c r="Y9" s="82">
        <f t="shared" si="0"/>
        <v>38.299999999999997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137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138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139</v>
      </c>
      <c r="E5" s="14"/>
      <c r="F5" s="14"/>
      <c r="G5" s="14"/>
      <c r="H5" s="14"/>
      <c r="I5" s="13"/>
      <c r="J5" s="12" t="s">
        <v>140</v>
      </c>
      <c r="K5" s="11"/>
      <c r="L5" s="11"/>
      <c r="M5" s="11"/>
      <c r="N5" s="11"/>
      <c r="O5" s="11"/>
      <c r="P5" s="11"/>
      <c r="Q5" s="10"/>
      <c r="R5" s="9" t="s">
        <v>141</v>
      </c>
      <c r="S5" s="8"/>
      <c r="T5" s="7"/>
      <c r="U5" s="23" t="s">
        <v>142</v>
      </c>
      <c r="V5" s="22"/>
      <c r="W5" s="78"/>
      <c r="X5" s="78"/>
      <c r="Y5" s="78"/>
    </row>
    <row r="6" spans="1:25" s="27" customFormat="1" ht="15" customHeight="1" x14ac:dyDescent="0.3">
      <c r="D6" s="6" t="s">
        <v>143</v>
      </c>
      <c r="E6" s="5"/>
      <c r="F6" s="4"/>
      <c r="G6" s="87"/>
      <c r="H6" s="88"/>
      <c r="I6" s="79"/>
      <c r="J6" s="23" t="s">
        <v>144</v>
      </c>
      <c r="K6" s="22"/>
      <c r="L6" s="23" t="s">
        <v>145</v>
      </c>
      <c r="M6" s="22"/>
      <c r="N6" s="23" t="s">
        <v>146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147</v>
      </c>
      <c r="E7" s="93" t="s">
        <v>148</v>
      </c>
      <c r="F7" s="93" t="s">
        <v>149</v>
      </c>
      <c r="G7" s="98" t="s">
        <v>150</v>
      </c>
      <c r="H7" s="126" t="s">
        <v>151</v>
      </c>
      <c r="I7" s="98" t="s">
        <v>152</v>
      </c>
      <c r="J7" s="98" t="s">
        <v>153</v>
      </c>
      <c r="K7" s="126" t="s">
        <v>132</v>
      </c>
      <c r="L7" s="98" t="s">
        <v>154</v>
      </c>
      <c r="M7" s="126" t="s">
        <v>155</v>
      </c>
      <c r="N7" s="98" t="s">
        <v>156</v>
      </c>
      <c r="O7" s="126" t="s">
        <v>157</v>
      </c>
      <c r="P7" s="126" t="s">
        <v>158</v>
      </c>
      <c r="Q7" s="98" t="s">
        <v>159</v>
      </c>
      <c r="R7" s="98" t="s">
        <v>160</v>
      </c>
      <c r="S7" s="98" t="s">
        <v>161</v>
      </c>
      <c r="T7" s="34" t="s">
        <v>162</v>
      </c>
      <c r="U7" s="105" t="s">
        <v>163</v>
      </c>
      <c r="V7" s="105" t="s">
        <v>164</v>
      </c>
      <c r="W7" s="105" t="s">
        <v>165</v>
      </c>
      <c r="X7" s="105" t="s">
        <v>166</v>
      </c>
      <c r="Y7" s="105" t="s">
        <v>167</v>
      </c>
    </row>
    <row r="8" spans="1:25" s="29" customFormat="1" ht="15" customHeight="1" x14ac:dyDescent="0.3">
      <c r="A8" s="127" t="s">
        <v>129</v>
      </c>
      <c r="B8" s="127" t="s">
        <v>130</v>
      </c>
      <c r="C8" s="127"/>
      <c r="D8" s="83">
        <v>2359443</v>
      </c>
      <c r="E8" s="83">
        <v>707465</v>
      </c>
      <c r="F8" s="99">
        <v>1323064.1111999999</v>
      </c>
      <c r="G8" s="83">
        <v>348690</v>
      </c>
      <c r="H8" s="83">
        <v>785678</v>
      </c>
      <c r="I8" s="100">
        <f>SUM(D8:H8)</f>
        <v>5524340.1112000002</v>
      </c>
      <c r="J8" s="83">
        <v>3195706</v>
      </c>
      <c r="K8" s="83">
        <v>89650</v>
      </c>
      <c r="L8" s="83">
        <v>1174130</v>
      </c>
      <c r="M8" s="83">
        <v>0</v>
      </c>
      <c r="N8" s="83">
        <v>2500</v>
      </c>
      <c r="O8" s="83">
        <v>291108</v>
      </c>
      <c r="P8" s="83">
        <v>771246</v>
      </c>
      <c r="Q8" s="100">
        <f>SUM(J8:P8)</f>
        <v>5524340</v>
      </c>
      <c r="R8" s="83">
        <v>5058672</v>
      </c>
      <c r="S8" s="83">
        <v>465668</v>
      </c>
      <c r="T8" s="70">
        <f>SUM('Part C'!$R8:$S8)</f>
        <v>5524340</v>
      </c>
      <c r="U8" s="83">
        <v>17090.108108108099</v>
      </c>
      <c r="V8" s="83">
        <v>1573.2027027027</v>
      </c>
      <c r="W8" s="83">
        <v>2313485</v>
      </c>
      <c r="X8" s="83">
        <v>7837825</v>
      </c>
      <c r="Y8" s="35">
        <v>26479.138513513499</v>
      </c>
    </row>
    <row r="9" spans="1:25" s="26" customFormat="1" ht="15" customHeight="1" x14ac:dyDescent="0.3">
      <c r="A9" s="27" t="s">
        <v>136</v>
      </c>
      <c r="B9" s="27"/>
      <c r="D9" s="37">
        <f t="shared" ref="D9:T9" si="0">SUM(D8:D8)</f>
        <v>2359443</v>
      </c>
      <c r="E9" s="37">
        <f t="shared" si="0"/>
        <v>707465</v>
      </c>
      <c r="F9" s="37">
        <f t="shared" si="0"/>
        <v>1323064.1111999999</v>
      </c>
      <c r="G9" s="37">
        <f t="shared" si="0"/>
        <v>348690</v>
      </c>
      <c r="H9" s="37">
        <f t="shared" si="0"/>
        <v>785678</v>
      </c>
      <c r="I9" s="37">
        <f t="shared" si="0"/>
        <v>5524340.1112000002</v>
      </c>
      <c r="J9" s="37">
        <f t="shared" si="0"/>
        <v>3195706</v>
      </c>
      <c r="K9" s="37">
        <f t="shared" si="0"/>
        <v>89650</v>
      </c>
      <c r="L9" s="37">
        <f t="shared" si="0"/>
        <v>1174130</v>
      </c>
      <c r="M9" s="37">
        <f t="shared" si="0"/>
        <v>0</v>
      </c>
      <c r="N9" s="37">
        <f t="shared" si="0"/>
        <v>2500</v>
      </c>
      <c r="O9" s="37">
        <f t="shared" si="0"/>
        <v>291108</v>
      </c>
      <c r="P9" s="37">
        <f t="shared" si="0"/>
        <v>771246</v>
      </c>
      <c r="Q9" s="37">
        <f t="shared" si="0"/>
        <v>5524340</v>
      </c>
      <c r="R9" s="37">
        <f t="shared" si="0"/>
        <v>5058672</v>
      </c>
      <c r="S9" s="37">
        <f t="shared" si="0"/>
        <v>465668</v>
      </c>
      <c r="T9" s="37">
        <f t="shared" si="0"/>
        <v>5524340</v>
      </c>
      <c r="W9" s="37">
        <f>SUM(W8:W8)</f>
        <v>2313485</v>
      </c>
      <c r="X9" s="37">
        <f>SUM(X8:X8)</f>
        <v>7837825</v>
      </c>
      <c r="Y9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168</v>
      </c>
    </row>
    <row r="2" spans="1:25" s="26" customFormat="1" ht="15" customHeight="1" x14ac:dyDescent="0.3"/>
    <row r="3" spans="1:25" s="26" customFormat="1" ht="15" customHeight="1" x14ac:dyDescent="0.3">
      <c r="A3" s="123" t="s">
        <v>138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169</v>
      </c>
      <c r="G5" s="14"/>
      <c r="H5" s="14"/>
      <c r="I5" s="14"/>
      <c r="J5" s="14"/>
      <c r="K5" s="14"/>
      <c r="L5" s="14"/>
      <c r="M5" s="14"/>
      <c r="N5" s="13"/>
      <c r="O5" s="11" t="s">
        <v>170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171</v>
      </c>
      <c r="G6" s="16"/>
      <c r="H6" s="16"/>
      <c r="I6" s="16"/>
      <c r="J6" s="22"/>
      <c r="K6" s="23" t="s">
        <v>172</v>
      </c>
      <c r="L6" s="16"/>
      <c r="M6" s="16"/>
      <c r="N6" s="22"/>
      <c r="O6" s="75"/>
      <c r="P6" s="23" t="s">
        <v>173</v>
      </c>
      <c r="Q6" s="16"/>
      <c r="R6" s="16"/>
      <c r="S6" s="16"/>
      <c r="T6" s="16"/>
      <c r="U6" s="16"/>
      <c r="V6" s="22"/>
      <c r="W6" s="3" t="s">
        <v>174</v>
      </c>
      <c r="X6" s="2"/>
      <c r="Y6" s="1"/>
    </row>
    <row r="7" spans="1:25" s="29" customFormat="1" ht="74.25" customHeight="1" x14ac:dyDescent="0.3">
      <c r="A7" s="79" t="s">
        <v>3</v>
      </c>
      <c r="B7" s="79" t="s">
        <v>106</v>
      </c>
      <c r="C7" s="79" t="s">
        <v>107</v>
      </c>
      <c r="D7" s="79" t="s">
        <v>175</v>
      </c>
      <c r="E7" s="79" t="s">
        <v>176</v>
      </c>
      <c r="F7" s="79" t="s">
        <v>177</v>
      </c>
      <c r="G7" s="93" t="s">
        <v>178</v>
      </c>
      <c r="H7" s="93" t="s">
        <v>179</v>
      </c>
      <c r="I7" s="93" t="s">
        <v>180</v>
      </c>
      <c r="J7" s="98" t="s">
        <v>181</v>
      </c>
      <c r="K7" s="79" t="s">
        <v>182</v>
      </c>
      <c r="L7" s="93" t="s">
        <v>183</v>
      </c>
      <c r="M7" s="93" t="s">
        <v>184</v>
      </c>
      <c r="N7" s="79" t="s">
        <v>185</v>
      </c>
      <c r="O7" s="98" t="s">
        <v>186</v>
      </c>
      <c r="P7" s="79" t="s">
        <v>187</v>
      </c>
      <c r="Q7" s="93" t="s">
        <v>188</v>
      </c>
      <c r="R7" s="93" t="s">
        <v>189</v>
      </c>
      <c r="S7" s="93" t="s">
        <v>190</v>
      </c>
      <c r="T7" s="93" t="s">
        <v>191</v>
      </c>
      <c r="U7" s="93" t="s">
        <v>151</v>
      </c>
      <c r="V7" s="79" t="s">
        <v>192</v>
      </c>
      <c r="W7" s="79" t="s">
        <v>193</v>
      </c>
      <c r="X7" s="79" t="s">
        <v>194</v>
      </c>
      <c r="Y7" s="72" t="s">
        <v>161</v>
      </c>
    </row>
    <row r="8" spans="1:25" s="26" customFormat="1" ht="15" customHeight="1" x14ac:dyDescent="0.3">
      <c r="A8" s="127" t="s">
        <v>129</v>
      </c>
      <c r="B8" s="127" t="s">
        <v>130</v>
      </c>
      <c r="C8" s="127"/>
      <c r="D8" s="128" t="s">
        <v>134</v>
      </c>
      <c r="E8" s="122" t="s">
        <v>134</v>
      </c>
      <c r="F8" s="101">
        <v>0</v>
      </c>
      <c r="G8" s="101">
        <v>9</v>
      </c>
      <c r="H8" s="101">
        <v>0</v>
      </c>
      <c r="I8" s="101">
        <v>0</v>
      </c>
      <c r="J8" s="102">
        <f>SUM(F8:I8)</f>
        <v>9</v>
      </c>
      <c r="K8" s="83">
        <v>59517</v>
      </c>
      <c r="L8" s="83">
        <v>30133</v>
      </c>
      <c r="M8" s="83">
        <v>0</v>
      </c>
      <c r="N8" s="100">
        <f>SUM(K8:M8)</f>
        <v>89650</v>
      </c>
      <c r="O8" s="103">
        <v>0</v>
      </c>
      <c r="P8" s="83">
        <v>8000</v>
      </c>
      <c r="Q8" s="83">
        <v>70826</v>
      </c>
      <c r="R8" s="83">
        <v>0</v>
      </c>
      <c r="S8" s="83">
        <v>0</v>
      </c>
      <c r="T8" s="83">
        <v>3000</v>
      </c>
      <c r="U8" s="83">
        <v>58950</v>
      </c>
      <c r="V8" s="100">
        <f>SUM(P8:U8)</f>
        <v>140776</v>
      </c>
      <c r="W8" s="83">
        <v>100000</v>
      </c>
      <c r="X8" s="83">
        <v>40776</v>
      </c>
      <c r="Y8" s="35">
        <v>0</v>
      </c>
    </row>
    <row r="9" spans="1:25" s="26" customFormat="1" ht="15" customHeight="1" x14ac:dyDescent="0.3">
      <c r="A9" s="27" t="s">
        <v>195</v>
      </c>
      <c r="B9" s="27"/>
      <c r="C9" s="27"/>
      <c r="D9" s="27"/>
      <c r="E9" s="27"/>
      <c r="F9" s="36">
        <f t="shared" ref="F9:Y9" si="0">SUM(F8:F8)</f>
        <v>0</v>
      </c>
      <c r="G9" s="36">
        <f t="shared" si="0"/>
        <v>9</v>
      </c>
      <c r="H9" s="36">
        <f t="shared" si="0"/>
        <v>0</v>
      </c>
      <c r="I9" s="36">
        <f t="shared" si="0"/>
        <v>0</v>
      </c>
      <c r="J9" s="36">
        <f t="shared" si="0"/>
        <v>9</v>
      </c>
      <c r="K9" s="37">
        <f t="shared" si="0"/>
        <v>59517</v>
      </c>
      <c r="L9" s="37">
        <f t="shared" si="0"/>
        <v>30133</v>
      </c>
      <c r="M9" s="37">
        <f t="shared" si="0"/>
        <v>0</v>
      </c>
      <c r="N9" s="37">
        <f t="shared" si="0"/>
        <v>89650</v>
      </c>
      <c r="O9" s="82">
        <f t="shared" si="0"/>
        <v>0</v>
      </c>
      <c r="P9" s="37">
        <f t="shared" si="0"/>
        <v>8000</v>
      </c>
      <c r="Q9" s="37">
        <f t="shared" si="0"/>
        <v>70826</v>
      </c>
      <c r="R9" s="37">
        <f t="shared" si="0"/>
        <v>0</v>
      </c>
      <c r="S9" s="37">
        <f t="shared" si="0"/>
        <v>0</v>
      </c>
      <c r="T9" s="37">
        <f t="shared" si="0"/>
        <v>3000</v>
      </c>
      <c r="U9" s="37">
        <f t="shared" si="0"/>
        <v>58950</v>
      </c>
      <c r="V9" s="37">
        <f t="shared" si="0"/>
        <v>140776</v>
      </c>
      <c r="W9" s="37">
        <f t="shared" si="0"/>
        <v>100000</v>
      </c>
      <c r="X9" s="37">
        <f t="shared" si="0"/>
        <v>40776</v>
      </c>
      <c r="Y9" s="37">
        <f t="shared" si="0"/>
        <v>0</v>
      </c>
    </row>
    <row r="10" spans="1:25" s="26" customFormat="1" ht="15" customHeight="1" x14ac:dyDescent="0.3">
      <c r="A10" s="27"/>
      <c r="B10" s="27"/>
      <c r="C10" s="27"/>
      <c r="D10" s="27"/>
      <c r="E10" s="27"/>
      <c r="F10" s="36"/>
      <c r="G10" s="36"/>
      <c r="H10" s="36"/>
      <c r="I10" s="36"/>
      <c r="J10" s="36"/>
      <c r="K10" s="37"/>
      <c r="L10" s="37"/>
      <c r="M10" s="37"/>
      <c r="N10" s="37"/>
      <c r="O10" s="32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26" customFormat="1" ht="15" customHeight="1" x14ac:dyDescent="0.3">
      <c r="D11" s="38"/>
      <c r="F11" s="27"/>
      <c r="I11" s="36"/>
    </row>
    <row r="12" spans="1:25" s="26" customFormat="1" ht="15" customHeight="1" x14ac:dyDescent="0.3">
      <c r="D12" s="38"/>
      <c r="E12" s="38"/>
      <c r="F12" s="23" t="s">
        <v>196</v>
      </c>
      <c r="G12" s="16"/>
      <c r="H12" s="16"/>
      <c r="I12" s="16"/>
      <c r="J12" s="22"/>
      <c r="K12" s="23" t="s">
        <v>197</v>
      </c>
      <c r="L12" s="16"/>
      <c r="M12" s="16"/>
      <c r="N12" s="22"/>
    </row>
    <row r="13" spans="1:25" s="26" customFormat="1" ht="60" customHeight="1" x14ac:dyDescent="0.3">
      <c r="A13"/>
      <c r="B13"/>
      <c r="C13"/>
      <c r="D13" s="38"/>
      <c r="E13" s="38" t="s">
        <v>198</v>
      </c>
      <c r="F13" s="91" t="s">
        <v>177</v>
      </c>
      <c r="G13" s="28" t="s">
        <v>178</v>
      </c>
      <c r="H13" s="28" t="s">
        <v>179</v>
      </c>
      <c r="I13" s="92" t="s">
        <v>180</v>
      </c>
      <c r="J13" s="34" t="s">
        <v>181</v>
      </c>
      <c r="K13" s="91" t="s">
        <v>182</v>
      </c>
      <c r="L13" s="28" t="s">
        <v>194</v>
      </c>
      <c r="M13" s="92" t="s">
        <v>199</v>
      </c>
      <c r="N13" s="72" t="s">
        <v>185</v>
      </c>
      <c r="O13"/>
      <c r="P13"/>
      <c r="Q13"/>
      <c r="R13"/>
      <c r="S13"/>
      <c r="T13"/>
      <c r="U13"/>
      <c r="V13"/>
      <c r="W13"/>
      <c r="X13"/>
      <c r="Y13"/>
    </row>
    <row r="14" spans="1:25" s="26" customFormat="1" ht="15" customHeight="1" x14ac:dyDescent="0.3">
      <c r="A14" s="26" t="s">
        <v>200</v>
      </c>
      <c r="E14" s="39">
        <v>0</v>
      </c>
      <c r="F14" s="30">
        <v>0</v>
      </c>
      <c r="G14" s="30">
        <v>0</v>
      </c>
      <c r="H14" s="30">
        <v>0</v>
      </c>
      <c r="I14" s="30">
        <v>0</v>
      </c>
      <c r="J14" s="40">
        <f>SUM(F14:I14)</f>
        <v>0</v>
      </c>
      <c r="K14" s="83">
        <v>0</v>
      </c>
      <c r="L14" s="83">
        <v>0</v>
      </c>
      <c r="M14" s="83">
        <v>0</v>
      </c>
      <c r="N14" s="70">
        <f>SUM(K14:M14)</f>
        <v>0</v>
      </c>
    </row>
    <row r="15" spans="1:25" s="26" customFormat="1" ht="15" customHeight="1" x14ac:dyDescent="0.3">
      <c r="F15" s="80"/>
      <c r="G15" s="80"/>
      <c r="H15" s="80"/>
      <c r="I15" s="80"/>
      <c r="J15" s="80"/>
      <c r="K15" s="81"/>
      <c r="L15" s="81"/>
      <c r="M15" s="81"/>
      <c r="N15" s="81"/>
    </row>
    <row r="16" spans="1:25" s="26" customFormat="1" ht="15" customHeight="1" x14ac:dyDescent="0.3">
      <c r="A16" s="27" t="s">
        <v>201</v>
      </c>
      <c r="B16" s="27"/>
      <c r="C16" s="27"/>
      <c r="D16" s="27"/>
      <c r="E16" s="27"/>
      <c r="F16" s="36">
        <f t="shared" ref="F16:N16" si="1">F9+F14</f>
        <v>0</v>
      </c>
      <c r="G16" s="36">
        <f t="shared" si="1"/>
        <v>9</v>
      </c>
      <c r="H16" s="36">
        <f t="shared" si="1"/>
        <v>0</v>
      </c>
      <c r="I16" s="36">
        <f t="shared" si="1"/>
        <v>0</v>
      </c>
      <c r="J16" s="36">
        <f t="shared" si="1"/>
        <v>9</v>
      </c>
      <c r="K16" s="37">
        <f t="shared" si="1"/>
        <v>59517</v>
      </c>
      <c r="L16" s="37">
        <f t="shared" si="1"/>
        <v>30133</v>
      </c>
      <c r="M16" s="37">
        <f t="shared" si="1"/>
        <v>0</v>
      </c>
      <c r="N16" s="37">
        <f t="shared" si="1"/>
        <v>89650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</sheetData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9"/>
  <sheetViews>
    <sheetView showGridLines="0" tabSelected="1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202</v>
      </c>
      <c r="B1" s="25"/>
      <c r="C1" s="25"/>
      <c r="D1" s="25"/>
      <c r="E1" s="25"/>
    </row>
    <row r="2" spans="1:10" s="44" customFormat="1" ht="15" customHeight="1" x14ac:dyDescent="0.3">
      <c r="A2" s="89" t="s">
        <v>203</v>
      </c>
      <c r="B2" s="26"/>
      <c r="E2" s="129" t="s">
        <v>135</v>
      </c>
    </row>
    <row r="3" spans="1:10" s="44" customFormat="1" ht="15" customHeight="1" x14ac:dyDescent="0.3">
      <c r="A3" s="123" t="s">
        <v>138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204</v>
      </c>
      <c r="E7" s="72" t="s">
        <v>205</v>
      </c>
      <c r="F7" s="72" t="s">
        <v>206</v>
      </c>
      <c r="G7" s="72" t="s">
        <v>207</v>
      </c>
      <c r="H7" s="72" t="s">
        <v>208</v>
      </c>
      <c r="I7" s="72" t="s">
        <v>209</v>
      </c>
      <c r="J7" s="72" t="s">
        <v>210</v>
      </c>
    </row>
    <row r="8" spans="1:10" s="44" customFormat="1" ht="15" customHeight="1" x14ac:dyDescent="0.3">
      <c r="A8" s="127" t="s">
        <v>129</v>
      </c>
      <c r="B8" s="127" t="s">
        <v>130</v>
      </c>
      <c r="C8" s="127"/>
      <c r="D8" s="83"/>
      <c r="E8" s="35"/>
      <c r="F8" s="35"/>
      <c r="G8" s="106"/>
      <c r="H8" s="35"/>
      <c r="I8" s="106"/>
      <c r="J8" s="35"/>
    </row>
    <row r="9" spans="1:10" s="44" customFormat="1" ht="15" customHeight="1" x14ac:dyDescent="0.3">
      <c r="A9" s="27" t="s">
        <v>136</v>
      </c>
      <c r="B9" s="27"/>
      <c r="C9" s="27"/>
      <c r="D9" s="37">
        <f>SUM(D8:D8)</f>
        <v>0</v>
      </c>
      <c r="E9" s="37">
        <f>SUM(E8:E8)</f>
        <v>0</v>
      </c>
      <c r="F9" s="37">
        <f>SUM(F8:F8)</f>
        <v>0</v>
      </c>
      <c r="G9" s="130"/>
      <c r="H9" s="37">
        <f>SUM(H8:H8)</f>
        <v>0</v>
      </c>
      <c r="I9" s="130"/>
      <c r="J9" s="37">
        <f>SUM(J8:J8)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108</v>
      </c>
      <c r="B1" s="84" t="s">
        <v>211</v>
      </c>
      <c r="C1" s="84" t="s">
        <v>212</v>
      </c>
    </row>
    <row r="2" spans="1:9" x14ac:dyDescent="0.3">
      <c r="A2" s="25" t="s">
        <v>213</v>
      </c>
      <c r="B2" s="85" t="s">
        <v>132</v>
      </c>
      <c r="C2" s="85" t="s">
        <v>134</v>
      </c>
    </row>
    <row r="3" spans="1:9" x14ac:dyDescent="0.3">
      <c r="A3" s="25" t="s">
        <v>214</v>
      </c>
      <c r="B3" s="85" t="s">
        <v>215</v>
      </c>
      <c r="C3" s="85" t="s">
        <v>135</v>
      </c>
      <c r="D3" s="25" t="s">
        <v>213</v>
      </c>
      <c r="F3" s="25" t="s">
        <v>132</v>
      </c>
      <c r="H3" s="25">
        <v>2020</v>
      </c>
      <c r="I3" s="25">
        <v>2015</v>
      </c>
    </row>
    <row r="4" spans="1:9" x14ac:dyDescent="0.3">
      <c r="A4" s="25" t="s">
        <v>131</v>
      </c>
      <c r="B4" s="85" t="s">
        <v>216</v>
      </c>
      <c r="D4" s="25" t="s">
        <v>217</v>
      </c>
      <c r="F4" s="25" t="s">
        <v>218</v>
      </c>
      <c r="H4" s="25">
        <v>2021</v>
      </c>
      <c r="I4" s="25">
        <v>2016</v>
      </c>
    </row>
    <row r="5" spans="1:9" x14ac:dyDescent="0.3">
      <c r="A5" s="25" t="s">
        <v>219</v>
      </c>
      <c r="B5" s="85" t="s">
        <v>220</v>
      </c>
      <c r="D5" s="25" t="s">
        <v>221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221</v>
      </c>
      <c r="B6" s="85" t="s">
        <v>6</v>
      </c>
      <c r="D6" t="s">
        <v>214</v>
      </c>
      <c r="F6">
        <v>2</v>
      </c>
      <c r="H6">
        <v>2023</v>
      </c>
      <c r="I6">
        <v>2018</v>
      </c>
    </row>
    <row r="7" spans="1:9" x14ac:dyDescent="0.3">
      <c r="A7" s="25" t="s">
        <v>222</v>
      </c>
      <c r="B7" s="85">
        <v>4</v>
      </c>
      <c r="D7" s="25" t="s">
        <v>223</v>
      </c>
      <c r="F7" s="25">
        <v>3</v>
      </c>
      <c r="I7" s="25">
        <v>2019</v>
      </c>
    </row>
    <row r="8" spans="1:9" x14ac:dyDescent="0.3">
      <c r="A8" s="25" t="s">
        <v>224</v>
      </c>
      <c r="B8" s="85">
        <v>5</v>
      </c>
      <c r="D8" s="25" t="s">
        <v>219</v>
      </c>
      <c r="F8" s="25">
        <v>4</v>
      </c>
      <c r="I8" s="25">
        <v>2020</v>
      </c>
    </row>
    <row r="9" spans="1:9" x14ac:dyDescent="0.3">
      <c r="A9" s="25" t="s">
        <v>225</v>
      </c>
      <c r="B9" s="85">
        <v>6</v>
      </c>
      <c r="D9" s="25" t="s">
        <v>131</v>
      </c>
      <c r="F9" s="25">
        <v>5</v>
      </c>
      <c r="I9" s="25">
        <v>2021</v>
      </c>
    </row>
    <row r="10" spans="1:9" x14ac:dyDescent="0.3">
      <c r="A10" s="25" t="s">
        <v>217</v>
      </c>
      <c r="B10" s="85">
        <v>7</v>
      </c>
      <c r="D10" s="25" t="s">
        <v>225</v>
      </c>
      <c r="F10" s="25">
        <v>6</v>
      </c>
    </row>
    <row r="11" spans="1:9" x14ac:dyDescent="0.3">
      <c r="A11" s="25" t="s">
        <v>223</v>
      </c>
      <c r="B11" s="85">
        <v>8</v>
      </c>
      <c r="D11" s="25" t="s">
        <v>222</v>
      </c>
      <c r="F11" s="25">
        <v>7</v>
      </c>
    </row>
    <row r="12" spans="1:9" x14ac:dyDescent="0.3">
      <c r="B12" s="85">
        <v>9</v>
      </c>
      <c r="D12" s="25" t="s">
        <v>224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222</v>
      </c>
      <c r="F16" s="25">
        <v>12</v>
      </c>
    </row>
    <row r="17" spans="1:6" x14ac:dyDescent="0.3">
      <c r="B17" s="85" t="s">
        <v>224</v>
      </c>
      <c r="F17" s="25" t="s">
        <v>222</v>
      </c>
    </row>
    <row r="18" spans="1:6" x14ac:dyDescent="0.3">
      <c r="B18" s="85" t="s">
        <v>225</v>
      </c>
      <c r="F18" s="25" t="s">
        <v>224</v>
      </c>
    </row>
    <row r="19" spans="1:6" x14ac:dyDescent="0.3">
      <c r="F19" s="25" t="s">
        <v>225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2020-09-28T19:12:54Z</dcterms:modified>
</cp:coreProperties>
</file>