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ffice\Accounting\Lisa - Human Resources\end of month reports\End of month reports\"/>
    </mc:Choice>
  </mc:AlternateContent>
  <xr:revisionPtr revIDLastSave="0" documentId="13_ncr:1_{C6A55B54-DCF3-44D5-AF2C-6A1FD83BD9FB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65" i="1" l="1"/>
  <c r="F65" i="1"/>
  <c r="D34" i="1" l="1"/>
  <c r="E3" i="1" l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D54" i="1" l="1"/>
  <c r="D88" i="1"/>
  <c r="F150" i="1" s="1"/>
  <c r="D71" i="1"/>
  <c r="F149" i="1" s="1"/>
  <c r="D17" i="1"/>
  <c r="F145" i="1" s="1"/>
  <c r="F146" i="1"/>
  <c r="D102" i="1"/>
  <c r="F151" i="1" s="1"/>
  <c r="D118" i="1"/>
  <c r="F147" i="1"/>
  <c r="D139" i="1"/>
  <c r="C54" i="1"/>
  <c r="D148" i="1" s="1"/>
  <c r="E143" i="1"/>
  <c r="D155" i="1"/>
  <c r="E40" i="1"/>
  <c r="C147" i="1" s="1"/>
  <c r="C139" i="1"/>
  <c r="D153" i="1" s="1"/>
  <c r="C17" i="1"/>
  <c r="D145" i="1" s="1"/>
  <c r="E39" i="1"/>
  <c r="E24" i="1"/>
  <c r="F24" i="1" s="1"/>
  <c r="E130" i="1"/>
  <c r="F130" i="1" s="1"/>
  <c r="E112" i="1"/>
  <c r="F112" i="1" s="1"/>
  <c r="E52" i="1"/>
  <c r="F52" i="1" s="1"/>
  <c r="E116" i="1"/>
  <c r="F116" i="1" s="1"/>
  <c r="E85" i="1"/>
  <c r="F85" i="1" s="1"/>
  <c r="C34" i="1"/>
  <c r="D146" i="1" s="1"/>
  <c r="C71" i="1"/>
  <c r="D149" i="1" s="1"/>
  <c r="C88" i="1"/>
  <c r="D150" i="1" s="1"/>
  <c r="C102" i="1"/>
  <c r="D151" i="1" s="1"/>
  <c r="C118" i="1"/>
  <c r="D152" i="1" s="1"/>
  <c r="D147" i="1"/>
  <c r="E138" i="1"/>
  <c r="F138" i="1" s="1"/>
  <c r="E137" i="1"/>
  <c r="F137" i="1" s="1"/>
  <c r="E101" i="1"/>
  <c r="F101" i="1" s="1"/>
  <c r="E100" i="1"/>
  <c r="F100" i="1" s="1"/>
  <c r="E70" i="1"/>
  <c r="F70" i="1" s="1"/>
  <c r="E69" i="1"/>
  <c r="F69" i="1" s="1"/>
  <c r="E86" i="1"/>
  <c r="F86" i="1" s="1"/>
  <c r="E84" i="1"/>
  <c r="F84" i="1" s="1"/>
  <c r="E87" i="1"/>
  <c r="F87" i="1" s="1"/>
  <c r="E83" i="1"/>
  <c r="F83" i="1" s="1"/>
  <c r="E82" i="1"/>
  <c r="F82" i="1" s="1"/>
  <c r="E81" i="1"/>
  <c r="F81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117" i="1"/>
  <c r="F117" i="1" s="1"/>
  <c r="E115" i="1"/>
  <c r="F115" i="1" s="1"/>
  <c r="E114" i="1"/>
  <c r="F114" i="1" s="1"/>
  <c r="E113" i="1"/>
  <c r="F113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68" i="1"/>
  <c r="F68" i="1" s="1"/>
  <c r="E67" i="1"/>
  <c r="F67" i="1" s="1"/>
  <c r="E66" i="1"/>
  <c r="F66" i="1" s="1"/>
  <c r="E64" i="1"/>
  <c r="F64" i="1" s="1"/>
  <c r="E63" i="1"/>
  <c r="F63" i="1" s="1"/>
  <c r="E62" i="1"/>
  <c r="F62" i="1" s="1"/>
  <c r="E61" i="1"/>
  <c r="F61" i="1" s="1"/>
  <c r="E60" i="1"/>
  <c r="F60" i="1" s="1"/>
  <c r="E121" i="1"/>
  <c r="F121" i="1" s="1"/>
  <c r="E122" i="1"/>
  <c r="F122" i="1" s="1"/>
  <c r="E32" i="1"/>
  <c r="F32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53" i="1"/>
  <c r="F53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33" i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3" i="1"/>
  <c r="F23" i="1" s="1"/>
  <c r="E22" i="1"/>
  <c r="F22" i="1" s="1"/>
  <c r="E21" i="1"/>
  <c r="F21" i="1" s="1"/>
  <c r="E118" i="1" l="1"/>
  <c r="F118" i="1" s="1"/>
  <c r="E155" i="1"/>
  <c r="E139" i="1"/>
  <c r="C153" i="1" s="1"/>
  <c r="E153" i="1" s="1"/>
  <c r="E71" i="1"/>
  <c r="F71" i="1" s="1"/>
  <c r="E54" i="1"/>
  <c r="F54" i="1" s="1"/>
  <c r="E147" i="1"/>
  <c r="D154" i="1"/>
  <c r="D156" i="1" s="1"/>
  <c r="C141" i="1"/>
  <c r="F152" i="1"/>
  <c r="E102" i="1"/>
  <c r="C151" i="1" s="1"/>
  <c r="E151" i="1" s="1"/>
  <c r="E88" i="1"/>
  <c r="F148" i="1"/>
  <c r="E34" i="1"/>
  <c r="C146" i="1" s="1"/>
  <c r="E146" i="1" s="1"/>
  <c r="E17" i="1"/>
  <c r="F153" i="1"/>
  <c r="D141" i="1"/>
  <c r="F139" i="1" l="1"/>
  <c r="C149" i="1"/>
  <c r="E149" i="1" s="1"/>
  <c r="C152" i="1"/>
  <c r="E152" i="1" s="1"/>
  <c r="C148" i="1"/>
  <c r="E148" i="1" s="1"/>
  <c r="F154" i="1"/>
  <c r="F156" i="1" s="1"/>
  <c r="F102" i="1"/>
  <c r="C150" i="1"/>
  <c r="E150" i="1" s="1"/>
  <c r="F88" i="1"/>
  <c r="F34" i="1"/>
  <c r="C145" i="1"/>
  <c r="E145" i="1" s="1"/>
  <c r="F17" i="1"/>
  <c r="E141" i="1"/>
  <c r="C154" i="1" l="1"/>
  <c r="C156" i="1" s="1"/>
  <c r="E156" i="1" s="1"/>
  <c r="E154" i="1" l="1"/>
</calcChain>
</file>

<file path=xl/sharedStrings.xml><?xml version="1.0" encoding="utf-8"?>
<sst xmlns="http://schemas.openxmlformats.org/spreadsheetml/2006/main" count="253" uniqueCount="159">
  <si>
    <t>Salaries</t>
  </si>
  <si>
    <t>Fringe Benefits</t>
  </si>
  <si>
    <t>Repairs</t>
  </si>
  <si>
    <t>Postage</t>
  </si>
  <si>
    <t>Advertising</t>
  </si>
  <si>
    <t>Travel</t>
  </si>
  <si>
    <t>Supplies</t>
  </si>
  <si>
    <t>Books</t>
  </si>
  <si>
    <t>Equipment</t>
  </si>
  <si>
    <t>Dues &amp; Fees</t>
  </si>
  <si>
    <t>Safety &amp; Training</t>
  </si>
  <si>
    <t>Rental of Equipment</t>
  </si>
  <si>
    <t>Materials</t>
  </si>
  <si>
    <t>Electricity</t>
  </si>
  <si>
    <t>LP Gas</t>
  </si>
  <si>
    <t>Heating Fuel</t>
  </si>
  <si>
    <t>Driver Exams &amp; Training</t>
  </si>
  <si>
    <t>Utilities</t>
  </si>
  <si>
    <t>Insurance on Vehicles</t>
  </si>
  <si>
    <t>Repair Parts</t>
  </si>
  <si>
    <t>Gasoline</t>
  </si>
  <si>
    <t>INSTRUCTION</t>
  </si>
  <si>
    <t>Special Ed Transport</t>
  </si>
  <si>
    <t>Building Insurance</t>
  </si>
  <si>
    <t>Professional Services</t>
  </si>
  <si>
    <t>% Difference</t>
  </si>
  <si>
    <t>Insurance</t>
  </si>
  <si>
    <t>BALANCE</t>
  </si>
  <si>
    <t>DIFFERENCE</t>
  </si>
  <si>
    <t>Contracts</t>
  </si>
  <si>
    <t>Fuel</t>
  </si>
  <si>
    <t>Software</t>
  </si>
  <si>
    <t>Sewer &amp; Water</t>
  </si>
  <si>
    <t>Salary</t>
  </si>
  <si>
    <t>Maintenance</t>
  </si>
  <si>
    <t>Transportation</t>
  </si>
  <si>
    <t>Special Education</t>
  </si>
  <si>
    <t>Career &amp; Technical Instruction</t>
  </si>
  <si>
    <t>Vocational Assessment</t>
  </si>
  <si>
    <t>Other Instruction</t>
  </si>
  <si>
    <t>Student &amp; Staff Support</t>
  </si>
  <si>
    <t>System Administration</t>
  </si>
  <si>
    <t>School Administration</t>
  </si>
  <si>
    <t>Vocational</t>
  </si>
  <si>
    <t>Instruction</t>
  </si>
  <si>
    <t>Tuition</t>
  </si>
  <si>
    <t>Board Expenses</t>
  </si>
  <si>
    <t>Retirees Benefits</t>
  </si>
  <si>
    <t>Supply</t>
  </si>
  <si>
    <t>Dues</t>
  </si>
  <si>
    <t>Telephone</t>
  </si>
  <si>
    <t>Diesel - Field Trips</t>
  </si>
  <si>
    <t>Books &amp; Periodicals</t>
  </si>
  <si>
    <t>Repairs &amp; Maintenance</t>
  </si>
  <si>
    <t>TOTAL</t>
  </si>
  <si>
    <t>Copier Leases</t>
  </si>
  <si>
    <t>Bus Lease</t>
  </si>
  <si>
    <t>Diesel</t>
  </si>
  <si>
    <t>SPECIAL EDUCATION</t>
  </si>
  <si>
    <t>VOCATIONAL</t>
  </si>
  <si>
    <t>OTHER INSTRUCTION</t>
  </si>
  <si>
    <t>SUPPORT</t>
  </si>
  <si>
    <t>SCHOOL ADMIN</t>
  </si>
  <si>
    <t>TRANSPORTATION</t>
  </si>
  <si>
    <t>MAINTENANCE</t>
  </si>
  <si>
    <t>BUDGET</t>
  </si>
  <si>
    <t>TOTAL BUDGET</t>
  </si>
  <si>
    <t>ADMINISTRATION</t>
  </si>
  <si>
    <t>Warrant Articles</t>
  </si>
  <si>
    <t>teachers, G&amp;T, 4yr.old bus drivers</t>
  </si>
  <si>
    <t>4yr. Old - Grade 12 instructional programs, gifted &amp; talented, alternative education programs</t>
  </si>
  <si>
    <t>copier leases - under contract</t>
  </si>
  <si>
    <t>copier maintenance, general repairs</t>
  </si>
  <si>
    <t>conferences, mileage reimbursement</t>
  </si>
  <si>
    <t>classroom supplies</t>
  </si>
  <si>
    <t>classroom books</t>
  </si>
  <si>
    <t>classroom equipment, muscial instruments</t>
  </si>
  <si>
    <t>ALEKS, IXL learning, music software</t>
  </si>
  <si>
    <t>general dues &amp; fees</t>
  </si>
  <si>
    <t>diesel for field trips</t>
  </si>
  <si>
    <t>Costs of all Special Education programs</t>
  </si>
  <si>
    <t>SPED teachers, ed techs, tutors, transportation, Director, social worker, psychologist, speech &amp; language, summer school</t>
  </si>
  <si>
    <t>behavior consultants, OT, PT, audiology</t>
  </si>
  <si>
    <t>out of district placement, acadia education</t>
  </si>
  <si>
    <t>general repairs</t>
  </si>
  <si>
    <t>SPED conferences, mileage reimbursement</t>
  </si>
  <si>
    <t>SPED postage</t>
  </si>
  <si>
    <t>SPED software, School Law</t>
  </si>
  <si>
    <t>SPED supplies, summer school supplies</t>
  </si>
  <si>
    <t>SPED books</t>
  </si>
  <si>
    <t>SPED equipment</t>
  </si>
  <si>
    <t>SPED dues &amp; fees</t>
  </si>
  <si>
    <t xml:space="preserve">Region III assessment </t>
  </si>
  <si>
    <t>Co-curricular &amp; Extra-curricular programs</t>
  </si>
  <si>
    <t>officials, chains, clock</t>
  </si>
  <si>
    <t>intramurals, coaches, athletic director, bus drivers (sports)</t>
  </si>
  <si>
    <t>field repairs, equipment repairs</t>
  </si>
  <si>
    <t>general supplies, medical supplies</t>
  </si>
  <si>
    <t>general books</t>
  </si>
  <si>
    <t>sports equipment</t>
  </si>
  <si>
    <t>diesel for games, meets, etc.</t>
  </si>
  <si>
    <t>membership dues, MPA dues &amp; fees, fees for meets</t>
  </si>
  <si>
    <t>Guidance, Health, Technology, Library, Curriculum</t>
  </si>
  <si>
    <t xml:space="preserve">guidance, nurses, mentors, curriculum director, curriculum secretary, library staff, technology staff, </t>
  </si>
  <si>
    <t>health access network, other professional services</t>
  </si>
  <si>
    <t>health insurance, medicare, FICA, unemployment, worker's comp, tuition reimbursement</t>
  </si>
  <si>
    <t>general postage, envelopes</t>
  </si>
  <si>
    <t>general supplies</t>
  </si>
  <si>
    <t>general software</t>
  </si>
  <si>
    <t>apple, gov connection, general equipment</t>
  </si>
  <si>
    <t>Superintendent, Business Office, Board of Directors</t>
  </si>
  <si>
    <t>Superintendent, secretary, business office, board member stipends</t>
  </si>
  <si>
    <t>legal fees, audit fees, copier lease</t>
  </si>
  <si>
    <t>liability insurance, fidelity bond</t>
  </si>
  <si>
    <t>general telephone expenses</t>
  </si>
  <si>
    <t>lincoln news, bangor daily, budget notices, legal notices</t>
  </si>
  <si>
    <t>general office supplies</t>
  </si>
  <si>
    <t>conferences, retiree gifts</t>
  </si>
  <si>
    <t>MSSA, PRASS, MSMA</t>
  </si>
  <si>
    <t>retirees blue cross &amp; medicare</t>
  </si>
  <si>
    <t>Salaries and operating costs for buildings, administrators &amp; secretaries</t>
  </si>
  <si>
    <t>school administrators, secretaries</t>
  </si>
  <si>
    <t>general professional services</t>
  </si>
  <si>
    <t>general postage</t>
  </si>
  <si>
    <t>general office equipment</t>
  </si>
  <si>
    <t>PRASS, MPA, general dues &amp; fees</t>
  </si>
  <si>
    <t>Transportation services</t>
  </si>
  <si>
    <t>bus drivers, late bus drivers</t>
  </si>
  <si>
    <t>health exams, driver trainings</t>
  </si>
  <si>
    <t>sewer expense, electricity, heating fuel</t>
  </si>
  <si>
    <t>insurance costs for vehicles</t>
  </si>
  <si>
    <t>SPED student transport</t>
  </si>
  <si>
    <t>repair bus parts</t>
  </si>
  <si>
    <t>diesel &amp; gasoline for buses, vans, trucks</t>
  </si>
  <si>
    <t>general equipment</t>
  </si>
  <si>
    <t>bus lease payment</t>
  </si>
  <si>
    <t>Maintenance and operation of buildings, grounds &amp; equipment</t>
  </si>
  <si>
    <t>Janitors, B&amp;G's, facilities director</t>
  </si>
  <si>
    <t>general safety &amp; training</t>
  </si>
  <si>
    <t>sewer &amp; water expenses</t>
  </si>
  <si>
    <t>general equipment rental, snow removal</t>
  </si>
  <si>
    <t xml:space="preserve">diesel &amp; gasoline </t>
  </si>
  <si>
    <t>security &amp; safety contracts</t>
  </si>
  <si>
    <t>general supplies, cleaning supplies</t>
  </si>
  <si>
    <t>general materials</t>
  </si>
  <si>
    <t>electricity for entire district</t>
  </si>
  <si>
    <t>EPB, MJHS, MA &amp; DO heating fuel</t>
  </si>
  <si>
    <t xml:space="preserve">vehicle, equipment, building repairs, trash removal, </t>
  </si>
  <si>
    <t>property insurance costs</t>
  </si>
  <si>
    <t xml:space="preserve">general equipment, tool allowance  </t>
  </si>
  <si>
    <t>LP gas expenses</t>
  </si>
  <si>
    <t>% remaining</t>
  </si>
  <si>
    <t>SNP Transfer</t>
  </si>
  <si>
    <t>alternative ed, other professional services</t>
  </si>
  <si>
    <t>charter schools</t>
  </si>
  <si>
    <t>Roof Project Loan</t>
  </si>
  <si>
    <t>Expenditures</t>
  </si>
  <si>
    <t>2020-2021</t>
  </si>
  <si>
    <t>postage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</si>
</sst>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0" fontId="3" fillId="0" borderId="0" xfId="0" applyFont="1"/>
    <xf numFmtId="44" fontId="0" fillId="0" borderId="0" xfId="1" applyFont="1" applyFill="1" applyBorder="1" applyAlignment="1"/>
    <xf numFmtId="44" fontId="0" fillId="0" borderId="1" xfId="1" applyFont="1" applyFill="1" applyBorder="1" applyAlignment="1"/>
    <xf numFmtId="10" fontId="0" fillId="0" borderId="0" xfId="0" applyNumberFormat="1" applyFill="1" applyBorder="1" applyAlignment="1"/>
    <xf numFmtId="0" fontId="0" fillId="0" borderId="0" xfId="0" applyFill="1" applyBorder="1" applyAlignment="1"/>
    <xf numFmtId="44" fontId="0" fillId="0" borderId="0" xfId="1" applyNumberFormat="1" applyFont="1" applyFill="1" applyBorder="1" applyAlignment="1"/>
    <xf numFmtId="44" fontId="0" fillId="0" borderId="2" xfId="1" applyFont="1" applyFill="1" applyBorder="1" applyAlignment="1"/>
    <xf numFmtId="4" fontId="0" fillId="0" borderId="0" xfId="1" applyNumberFormat="1" applyFont="1" applyFill="1" applyBorder="1" applyAlignment="1"/>
    <xf numFmtId="44" fontId="0" fillId="0" borderId="0" xfId="2" applyNumberFormat="1" applyFont="1" applyFill="1" applyBorder="1" applyAlignment="1"/>
    <xf numFmtId="10" fontId="0" fillId="0" borderId="0" xfId="1" applyNumberFormat="1" applyFont="1" applyFill="1" applyBorder="1" applyAlignment="1"/>
    <xf numFmtId="0" fontId="9" fillId="0" borderId="0" xfId="0" applyFont="1" applyFill="1" applyBorder="1" applyAlignment="1">
      <alignment horizontal="left"/>
    </xf>
    <xf numFmtId="44" fontId="0" fillId="0" borderId="2" xfId="2" applyNumberFormat="1" applyFont="1" applyFill="1" applyBorder="1" applyAlignment="1"/>
    <xf numFmtId="44" fontId="3" fillId="0" borderId="0" xfId="1" applyFont="1"/>
    <xf numFmtId="0" fontId="5" fillId="0" borderId="0" xfId="0" applyFont="1" applyBorder="1"/>
    <xf numFmtId="44" fontId="10" fillId="0" borderId="0" xfId="1" applyFont="1" applyFill="1" applyBorder="1" applyAlignment="1">
      <alignment horizontal="center"/>
    </xf>
    <xf numFmtId="44" fontId="0" fillId="0" borderId="0" xfId="1" quotePrefix="1" applyNumberFormat="1" applyFont="1" applyFill="1" applyBorder="1" applyAlignment="1"/>
    <xf numFmtId="4" fontId="0" fillId="0" borderId="1" xfId="1" applyNumberFormat="1" applyFont="1" applyFill="1" applyBorder="1" applyAlignment="1"/>
    <xf numFmtId="4" fontId="0" fillId="0" borderId="2" xfId="1" applyNumberFormat="1" applyFont="1" applyFill="1" applyBorder="1" applyAlignment="1"/>
    <xf numFmtId="0" fontId="11" fillId="0" borderId="0" xfId="0" applyFont="1"/>
    <xf numFmtId="44" fontId="11" fillId="0" borderId="0" xfId="1" applyFont="1"/>
    <xf numFmtId="0" fontId="12" fillId="0" borderId="0" xfId="0" applyFont="1"/>
    <xf numFmtId="10" fontId="11" fillId="0" borderId="0" xfId="0" applyNumberFormat="1" applyFont="1"/>
    <xf numFmtId="44" fontId="12" fillId="0" borderId="0" xfId="1" applyFont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1" fillId="0" borderId="0" xfId="0" applyFont="1" applyBorder="1"/>
    <xf numFmtId="44" fontId="11" fillId="0" borderId="1" xfId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44" fontId="7" fillId="0" borderId="3" xfId="1" applyFont="1" applyBorder="1"/>
    <xf numFmtId="7" fontId="10" fillId="0" borderId="1" xfId="1" applyNumberFormat="1" applyFont="1" applyBorder="1"/>
    <xf numFmtId="44" fontId="0" fillId="0" borderId="1" xfId="1" applyFont="1" applyBorder="1"/>
    <xf numFmtId="15" fontId="0" fillId="0" borderId="1" xfId="1" applyNumberFormat="1" applyFont="1" applyBorder="1"/>
    <xf numFmtId="44" fontId="0" fillId="0" borderId="3" xfId="1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2" fillId="0" borderId="4" xfId="0" applyFont="1" applyBorder="1"/>
    <xf numFmtId="44" fontId="0" fillId="0" borderId="0" xfId="1" applyFont="1" applyBorder="1"/>
    <xf numFmtId="0" fontId="9" fillId="0" borderId="5" xfId="0" applyFont="1" applyFill="1" applyBorder="1" applyAlignment="1">
      <alignment horizontal="left"/>
    </xf>
    <xf numFmtId="10" fontId="0" fillId="0" borderId="6" xfId="0" applyNumberFormat="1" applyFill="1" applyBorder="1" applyAlignment="1"/>
    <xf numFmtId="10" fontId="0" fillId="0" borderId="7" xfId="0" applyNumberFormat="1" applyFill="1" applyBorder="1" applyAlignment="1"/>
    <xf numFmtId="44" fontId="10" fillId="0" borderId="8" xfId="1" applyFont="1" applyFill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44" fontId="0" fillId="0" borderId="10" xfId="1" applyFont="1" applyFill="1" applyBorder="1" applyAlignment="1"/>
    <xf numFmtId="10" fontId="0" fillId="0" borderId="11" xfId="0" applyNumberFormat="1" applyFill="1" applyBorder="1" applyAlignment="1"/>
    <xf numFmtId="44" fontId="10" fillId="0" borderId="1" xfId="1" applyFont="1" applyFill="1" applyBorder="1" applyAlignment="1">
      <alignment horizontal="center"/>
    </xf>
    <xf numFmtId="44" fontId="10" fillId="0" borderId="12" xfId="1" applyFont="1" applyFill="1" applyBorder="1" applyAlignment="1">
      <alignment horizontal="center"/>
    </xf>
    <xf numFmtId="44" fontId="2" fillId="0" borderId="4" xfId="1" applyFont="1" applyBorder="1"/>
    <xf numFmtId="44" fontId="11" fillId="0" borderId="0" xfId="1" applyFont="1" applyBorder="1"/>
    <xf numFmtId="44" fontId="7" fillId="0" borderId="13" xfId="1" applyFont="1" applyBorder="1"/>
    <xf numFmtId="44" fontId="11" fillId="0" borderId="12" xfId="1" applyFont="1" applyBorder="1"/>
    <xf numFmtId="44" fontId="0" fillId="0" borderId="12" xfId="1" applyFont="1" applyFill="1" applyBorder="1" applyAlignment="1"/>
    <xf numFmtId="44" fontId="7" fillId="0" borderId="9" xfId="1" applyFont="1" applyBorder="1"/>
    <xf numFmtId="44" fontId="11" fillId="0" borderId="10" xfId="1" applyFont="1" applyBorder="1"/>
    <xf numFmtId="44" fontId="0" fillId="0" borderId="12" xfId="1" applyNumberFormat="1" applyFont="1" applyFill="1" applyBorder="1" applyAlignment="1"/>
    <xf numFmtId="0" fontId="11" fillId="0" borderId="0" xfId="0" applyFont="1" applyBorder="1" applyAlignment="1">
      <alignment wrapText="1"/>
    </xf>
    <xf numFmtId="0" fontId="6" fillId="0" borderId="4" xfId="0" applyFont="1" applyBorder="1"/>
    <xf numFmtId="44" fontId="7" fillId="0" borderId="14" xfId="1" applyFont="1" applyBorder="1"/>
    <xf numFmtId="44" fontId="2" fillId="0" borderId="15" xfId="1" applyFont="1" applyBorder="1"/>
    <xf numFmtId="0" fontId="7" fillId="0" borderId="13" xfId="0" applyFont="1" applyBorder="1"/>
    <xf numFmtId="0" fontId="11" fillId="0" borderId="12" xfId="0" applyFont="1" applyBorder="1"/>
    <xf numFmtId="44" fontId="2" fillId="0" borderId="10" xfId="1" applyFont="1" applyBorder="1"/>
    <xf numFmtId="0" fontId="12" fillId="0" borderId="12" xfId="0" applyFont="1" applyBorder="1"/>
    <xf numFmtId="0" fontId="7" fillId="0" borderId="9" xfId="0" applyFont="1" applyBorder="1"/>
    <xf numFmtId="0" fontId="2" fillId="0" borderId="10" xfId="0" applyFont="1" applyBorder="1"/>
    <xf numFmtId="44" fontId="7" fillId="0" borderId="0" xfId="1" applyFont="1" applyFill="1" applyBorder="1" applyAlignment="1"/>
    <xf numFmtId="44" fontId="4" fillId="0" borderId="0" xfId="1" applyFont="1" applyAlignment="1">
      <alignment horizontal="center" wrapText="1"/>
    </xf>
    <xf numFmtId="15" fontId="5" fillId="0" borderId="0" xfId="1" applyNumberFormat="1" applyFont="1" applyAlignment="1">
      <alignment horizontal="center" wrapText="1"/>
    </xf>
    <xf numFmtId="16" fontId="7" fillId="0" borderId="0" xfId="1" applyNumberFormat="1" applyFont="1" applyAlignment="1">
      <alignment horizontal="center" wrapText="1"/>
    </xf>
    <xf numFmtId="44" fontId="7" fillId="0" borderId="0" xfId="1" applyFont="1" applyBorder="1" applyAlignment="1">
      <alignment horizontal="center" wrapText="1"/>
    </xf>
    <xf numFmtId="44" fontId="7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/>
    <xf numFmtId="44" fontId="13" fillId="0" borderId="16" xfId="1" applyFont="1" applyFill="1" applyBorder="1" applyAlignment="1"/>
    <xf numFmtId="0" fontId="13" fillId="0" borderId="0" xfId="0" applyFont="1" applyFill="1" applyBorder="1" applyAlignment="1"/>
    <xf numFmtId="0" fontId="13" fillId="0" borderId="0" xfId="0" applyFont="1"/>
    <xf numFmtId="44" fontId="7" fillId="0" borderId="16" xfId="1" applyFont="1" applyFill="1" applyBorder="1" applyAlignment="1">
      <alignment horizontal="center"/>
    </xf>
    <xf numFmtId="44" fontId="10" fillId="0" borderId="0" xfId="1" applyNumberFormat="1" applyFont="1" applyFill="1" applyBorder="1" applyAlignment="1"/>
    <xf numFmtId="44" fontId="10" fillId="0" borderId="0" xfId="1" applyFont="1" applyFill="1" applyBorder="1" applyAlignment="1"/>
    <xf numFmtId="10" fontId="0" fillId="0" borderId="17" xfId="1" applyNumberFormat="1" applyFont="1" applyFill="1" applyBorder="1" applyAlignment="1"/>
    <xf numFmtId="10" fontId="0" fillId="0" borderId="2" xfId="1" applyNumberFormat="1" applyFont="1" applyFill="1" applyBorder="1" applyAlignment="1"/>
    <xf numFmtId="10" fontId="0" fillId="0" borderId="16" xfId="1" applyNumberFormat="1" applyFont="1" applyFill="1" applyBorder="1" applyAlignment="1"/>
    <xf numFmtId="4" fontId="10" fillId="0" borderId="0" xfId="1" applyNumberFormat="1" applyFont="1" applyFill="1" applyBorder="1" applyAlignment="1"/>
    <xf numFmtId="10" fontId="0" fillId="0" borderId="12" xfId="0" applyNumberFormat="1" applyFill="1" applyBorder="1" applyAlignment="1"/>
    <xf numFmtId="10" fontId="0" fillId="0" borderId="8" xfId="0" applyNumberFormat="1" applyFill="1" applyBorder="1" applyAlignment="1"/>
    <xf numFmtId="0" fontId="0" fillId="0" borderId="1" xfId="0" applyBorder="1"/>
    <xf numFmtId="10" fontId="0" fillId="0" borderId="1" xfId="0" applyNumberFormat="1" applyFill="1" applyBorder="1" applyAlignment="1"/>
    <xf numFmtId="0" fontId="0" fillId="0" borderId="0" xfId="0" applyBorder="1"/>
    <xf numFmtId="10" fontId="0" fillId="0" borderId="2" xfId="0" applyNumberFormat="1" applyFill="1" applyBorder="1" applyAlignment="1"/>
    <xf numFmtId="0" fontId="7" fillId="0" borderId="18" xfId="0" applyFont="1" applyBorder="1"/>
    <xf numFmtId="0" fontId="11" fillId="0" borderId="19" xfId="0" applyFont="1" applyBorder="1"/>
    <xf numFmtId="44" fontId="10" fillId="0" borderId="2" xfId="1" applyFont="1" applyFill="1" applyBorder="1" applyAlignment="1">
      <alignment horizontal="center"/>
    </xf>
    <xf numFmtId="44" fontId="1" fillId="0" borderId="0" xfId="1" applyNumberFormat="1" applyFont="1" applyFill="1" applyBorder="1" applyAlignment="1"/>
    <xf numFmtId="44" fontId="1" fillId="0" borderId="0" xfId="1" applyFont="1" applyFill="1" applyBorder="1" applyAlignment="1"/>
    <xf numFmtId="4" fontId="0" fillId="0" borderId="0" xfId="0" applyNumberFormat="1" applyFill="1" applyBorder="1" applyAlignment="1"/>
    <xf numFmtId="44" fontId="0" fillId="0" borderId="0" xfId="0" applyNumberFormat="1" applyFill="1" applyBorder="1" applyAlignment="1"/>
    <xf numFmtId="44" fontId="1" fillId="0" borderId="0" xfId="1" applyFont="1" applyBorder="1"/>
    <xf numFmtId="44" fontId="1" fillId="0" borderId="0" xfId="1" applyFont="1"/>
    <xf numFmtId="44" fontId="7" fillId="0" borderId="0" xfId="1" applyFont="1" applyBorder="1"/>
    <xf numFmtId="0" fontId="7" fillId="0" borderId="0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9"/>
  <sheetViews>
    <sheetView tabSelected="1" view="pageLayout" topLeftCell="A59" zoomScale="115" zoomScaleNormal="100" zoomScalePageLayoutView="115" workbookViewId="0">
      <selection activeCell="B63" sqref="B63"/>
    </sheetView>
  </sheetViews>
  <sheetFormatPr defaultRowHeight="12.75" x14ac:dyDescent="0.2"/>
  <cols>
    <col min="1" max="1" width="24.7109375" style="2" customWidth="1"/>
    <col min="2" max="2" width="33.85546875" style="22" customWidth="1"/>
    <col min="3" max="3" width="16.28515625" style="1" customWidth="1"/>
    <col min="4" max="5" width="15" style="1" customWidth="1"/>
    <col min="6" max="6" width="15.5703125" customWidth="1"/>
  </cols>
  <sheetData>
    <row r="1" spans="1:7" s="75" customFormat="1" ht="16.5" thickBot="1" x14ac:dyDescent="0.3">
      <c r="A1" s="70"/>
      <c r="B1" s="71"/>
      <c r="C1" s="72" t="s">
        <v>157</v>
      </c>
      <c r="D1" s="73" t="s">
        <v>156</v>
      </c>
      <c r="E1" s="74" t="s">
        <v>28</v>
      </c>
      <c r="F1" s="75" t="s">
        <v>25</v>
      </c>
    </row>
    <row r="2" spans="1:7" ht="13.5" thickBot="1" x14ac:dyDescent="0.25">
      <c r="A2" s="33" t="s">
        <v>21</v>
      </c>
      <c r="B2" s="34" t="s">
        <v>70</v>
      </c>
      <c r="C2" s="35"/>
      <c r="D2" s="36"/>
      <c r="E2" s="6"/>
      <c r="F2" s="89"/>
      <c r="G2" s="91"/>
    </row>
    <row r="3" spans="1:7" x14ac:dyDescent="0.2">
      <c r="A3" s="37" t="s">
        <v>0</v>
      </c>
      <c r="B3" s="31" t="s">
        <v>69</v>
      </c>
      <c r="C3" s="20">
        <v>3409965</v>
      </c>
      <c r="D3" s="20">
        <v>236222.33</v>
      </c>
      <c r="E3" s="6">
        <f t="shared" ref="E3:E15" si="0">SUM(C3-D3)</f>
        <v>3173742.67</v>
      </c>
      <c r="F3" s="90">
        <f t="shared" ref="F3:F15" si="1">E3/C3</f>
        <v>0.93072587841810694</v>
      </c>
      <c r="G3" s="8"/>
    </row>
    <row r="4" spans="1:7" ht="36" x14ac:dyDescent="0.2">
      <c r="A4" s="38" t="s">
        <v>1</v>
      </c>
      <c r="B4" s="32" t="s">
        <v>105</v>
      </c>
      <c r="C4" s="11">
        <v>1182132</v>
      </c>
      <c r="D4" s="11">
        <v>85203.27</v>
      </c>
      <c r="E4" s="5">
        <f t="shared" si="0"/>
        <v>1096928.73</v>
      </c>
      <c r="F4" s="7">
        <f t="shared" si="1"/>
        <v>0.92792406431769037</v>
      </c>
      <c r="G4" s="8"/>
    </row>
    <row r="5" spans="1:7" ht="24" x14ac:dyDescent="0.2">
      <c r="A5" s="38" t="s">
        <v>24</v>
      </c>
      <c r="B5" s="32" t="s">
        <v>153</v>
      </c>
      <c r="C5" s="11">
        <v>16260</v>
      </c>
      <c r="D5" s="11">
        <v>1725</v>
      </c>
      <c r="E5" s="5">
        <f t="shared" si="0"/>
        <v>14535</v>
      </c>
      <c r="F5" s="7">
        <f t="shared" si="1"/>
        <v>0.89391143911439119</v>
      </c>
      <c r="G5" s="8"/>
    </row>
    <row r="6" spans="1:7" x14ac:dyDescent="0.2">
      <c r="A6" s="38" t="s">
        <v>55</v>
      </c>
      <c r="B6" s="32" t="s">
        <v>71</v>
      </c>
      <c r="C6" s="1">
        <v>14430</v>
      </c>
      <c r="D6" s="101">
        <v>13237.73</v>
      </c>
      <c r="E6" s="5">
        <f t="shared" si="0"/>
        <v>1192.2700000000004</v>
      </c>
      <c r="F6" s="7">
        <f t="shared" si="1"/>
        <v>8.2624393624393652E-2</v>
      </c>
      <c r="G6" s="8"/>
    </row>
    <row r="7" spans="1:7" x14ac:dyDescent="0.2">
      <c r="A7" s="38" t="s">
        <v>53</v>
      </c>
      <c r="B7" s="32" t="s">
        <v>72</v>
      </c>
      <c r="C7" s="11">
        <v>23531</v>
      </c>
      <c r="D7" s="11">
        <v>0</v>
      </c>
      <c r="E7" s="5">
        <f t="shared" si="0"/>
        <v>23531</v>
      </c>
      <c r="F7" s="7">
        <f t="shared" si="1"/>
        <v>1</v>
      </c>
      <c r="G7" s="8"/>
    </row>
    <row r="8" spans="1:7" x14ac:dyDescent="0.2">
      <c r="A8" s="38" t="s">
        <v>45</v>
      </c>
      <c r="B8" s="32" t="s">
        <v>154</v>
      </c>
      <c r="C8" s="11">
        <v>2700</v>
      </c>
      <c r="D8" s="11">
        <v>0</v>
      </c>
      <c r="E8" s="5">
        <f t="shared" si="0"/>
        <v>2700</v>
      </c>
      <c r="F8" s="7">
        <f t="shared" si="1"/>
        <v>1</v>
      </c>
      <c r="G8" s="8"/>
    </row>
    <row r="9" spans="1:7" x14ac:dyDescent="0.2">
      <c r="A9" s="38" t="s">
        <v>5</v>
      </c>
      <c r="B9" s="32" t="s">
        <v>73</v>
      </c>
      <c r="C9" s="11">
        <v>8975</v>
      </c>
      <c r="D9" s="11">
        <v>0</v>
      </c>
      <c r="E9" s="5">
        <f t="shared" si="0"/>
        <v>8975</v>
      </c>
      <c r="F9" s="7">
        <f t="shared" si="1"/>
        <v>1</v>
      </c>
      <c r="G9" s="8"/>
    </row>
    <row r="10" spans="1:7" x14ac:dyDescent="0.2">
      <c r="A10" s="38" t="s">
        <v>6</v>
      </c>
      <c r="B10" s="32" t="s">
        <v>74</v>
      </c>
      <c r="C10" s="11">
        <v>113929.64</v>
      </c>
      <c r="D10" s="11">
        <v>6915.3</v>
      </c>
      <c r="E10" s="5">
        <f t="shared" si="0"/>
        <v>107014.34</v>
      </c>
      <c r="F10" s="7">
        <f t="shared" si="1"/>
        <v>0.93930201131154278</v>
      </c>
      <c r="G10" s="8"/>
    </row>
    <row r="11" spans="1:7" x14ac:dyDescent="0.2">
      <c r="A11" s="38" t="s">
        <v>52</v>
      </c>
      <c r="B11" s="32" t="s">
        <v>75</v>
      </c>
      <c r="C11" s="11">
        <v>17836</v>
      </c>
      <c r="D11" s="11">
        <v>0</v>
      </c>
      <c r="E11" s="5">
        <f t="shared" si="0"/>
        <v>17836</v>
      </c>
      <c r="F11" s="7">
        <f t="shared" si="1"/>
        <v>1</v>
      </c>
      <c r="G11" s="8"/>
    </row>
    <row r="12" spans="1:7" ht="24" x14ac:dyDescent="0.2">
      <c r="A12" s="38" t="s">
        <v>8</v>
      </c>
      <c r="B12" s="32" t="s">
        <v>76</v>
      </c>
      <c r="C12" s="11">
        <v>2315.06</v>
      </c>
      <c r="D12" s="11">
        <v>0</v>
      </c>
      <c r="E12" s="5">
        <f t="shared" si="0"/>
        <v>2315.06</v>
      </c>
      <c r="F12" s="7">
        <f t="shared" si="1"/>
        <v>1</v>
      </c>
      <c r="G12" s="8"/>
    </row>
    <row r="13" spans="1:7" x14ac:dyDescent="0.2">
      <c r="A13" s="38" t="s">
        <v>31</v>
      </c>
      <c r="B13" s="32" t="s">
        <v>77</v>
      </c>
      <c r="C13" s="86">
        <v>25515</v>
      </c>
      <c r="D13" s="86">
        <v>0</v>
      </c>
      <c r="E13" s="5">
        <f t="shared" si="0"/>
        <v>25515</v>
      </c>
      <c r="F13" s="7">
        <f t="shared" si="1"/>
        <v>1</v>
      </c>
      <c r="G13" s="8"/>
    </row>
    <row r="14" spans="1:7" x14ac:dyDescent="0.2">
      <c r="A14" s="38" t="s">
        <v>9</v>
      </c>
      <c r="B14" s="32" t="s">
        <v>78</v>
      </c>
      <c r="C14" s="11">
        <v>36380.800000000003</v>
      </c>
      <c r="D14" s="11">
        <v>21803.24</v>
      </c>
      <c r="E14" s="5">
        <f t="shared" si="0"/>
        <v>14577.560000000001</v>
      </c>
      <c r="F14" s="7">
        <f t="shared" si="1"/>
        <v>0.40069377253936145</v>
      </c>
      <c r="G14" s="8"/>
    </row>
    <row r="15" spans="1:7" x14ac:dyDescent="0.2">
      <c r="A15" s="38" t="s">
        <v>51</v>
      </c>
      <c r="B15" s="32" t="s">
        <v>79</v>
      </c>
      <c r="C15" s="11">
        <v>10500</v>
      </c>
      <c r="D15" s="11">
        <v>0</v>
      </c>
      <c r="E15" s="5">
        <f t="shared" si="0"/>
        <v>10500</v>
      </c>
      <c r="F15" s="7">
        <f t="shared" si="1"/>
        <v>1</v>
      </c>
      <c r="G15" s="8"/>
    </row>
    <row r="16" spans="1:7" x14ac:dyDescent="0.2">
      <c r="A16" s="39"/>
      <c r="B16" s="30"/>
      <c r="C16" s="40"/>
      <c r="D16" s="100"/>
      <c r="E16" s="40"/>
      <c r="F16" s="91"/>
      <c r="G16" s="8"/>
    </row>
    <row r="17" spans="1:7" ht="13.5" thickBot="1" x14ac:dyDescent="0.25">
      <c r="A17" s="41" t="s">
        <v>21</v>
      </c>
      <c r="B17" s="29"/>
      <c r="C17" s="10">
        <f>SUM(C3:C15)</f>
        <v>4864469.4999999991</v>
      </c>
      <c r="D17" s="21">
        <f>SUM(D3:D15)</f>
        <v>365106.86999999994</v>
      </c>
      <c r="E17" s="10">
        <f>SUM(C17-D17)</f>
        <v>4499362.629999999</v>
      </c>
      <c r="F17" s="92">
        <f>E17/C17</f>
        <v>0.92494415475315439</v>
      </c>
      <c r="G17" s="8"/>
    </row>
    <row r="18" spans="1:7" x14ac:dyDescent="0.2">
      <c r="A18" s="14"/>
      <c r="B18" s="28"/>
      <c r="C18" s="5"/>
      <c r="D18" s="11"/>
      <c r="E18" s="5"/>
      <c r="F18" s="7"/>
      <c r="G18" s="8"/>
    </row>
    <row r="19" spans="1:7" ht="13.5" thickBot="1" x14ac:dyDescent="0.25">
      <c r="A19" s="14"/>
      <c r="B19" s="28"/>
      <c r="C19" s="5"/>
      <c r="D19" s="5"/>
      <c r="E19" s="5"/>
      <c r="F19" s="7"/>
      <c r="G19" s="8"/>
    </row>
    <row r="20" spans="1:7" ht="13.5" thickBot="1" x14ac:dyDescent="0.25">
      <c r="A20" s="45" t="s">
        <v>36</v>
      </c>
      <c r="B20" s="46" t="s">
        <v>80</v>
      </c>
      <c r="C20" s="47"/>
      <c r="D20" s="47"/>
      <c r="E20" s="47"/>
      <c r="F20" s="48"/>
      <c r="G20" s="8"/>
    </row>
    <row r="21" spans="1:7" ht="48" x14ac:dyDescent="0.2">
      <c r="A21" s="38" t="s">
        <v>33</v>
      </c>
      <c r="B21" s="32" t="s">
        <v>81</v>
      </c>
      <c r="C21" s="5">
        <v>1221772</v>
      </c>
      <c r="D21" s="5">
        <v>51101.38</v>
      </c>
      <c r="E21" s="49">
        <f t="shared" ref="E21:E34" si="2">SUM(C21-D21)</f>
        <v>1170670.6200000001</v>
      </c>
      <c r="F21" s="42">
        <f t="shared" ref="F21:F34" si="3">E21/C21</f>
        <v>0.95817437295993046</v>
      </c>
      <c r="G21" s="8"/>
    </row>
    <row r="22" spans="1:7" ht="36" x14ac:dyDescent="0.2">
      <c r="A22" s="38" t="s">
        <v>1</v>
      </c>
      <c r="B22" s="32" t="s">
        <v>105</v>
      </c>
      <c r="C22" s="5">
        <v>384133</v>
      </c>
      <c r="D22" s="5">
        <v>18393.82</v>
      </c>
      <c r="E22" s="18">
        <f t="shared" si="2"/>
        <v>365739.18</v>
      </c>
      <c r="F22" s="42">
        <f t="shared" si="3"/>
        <v>0.95211601190212758</v>
      </c>
      <c r="G22" s="8"/>
    </row>
    <row r="23" spans="1:7" x14ac:dyDescent="0.2">
      <c r="A23" s="38" t="s">
        <v>24</v>
      </c>
      <c r="B23" s="32" t="s">
        <v>82</v>
      </c>
      <c r="C23" s="5">
        <v>155500</v>
      </c>
      <c r="D23" s="5">
        <v>375</v>
      </c>
      <c r="E23" s="18">
        <f t="shared" si="2"/>
        <v>155125</v>
      </c>
      <c r="F23" s="42">
        <f t="shared" si="3"/>
        <v>0.997588424437299</v>
      </c>
      <c r="G23" s="8"/>
    </row>
    <row r="24" spans="1:7" ht="24" x14ac:dyDescent="0.2">
      <c r="A24" s="38" t="s">
        <v>45</v>
      </c>
      <c r="B24" s="32" t="s">
        <v>83</v>
      </c>
      <c r="C24" s="5">
        <v>231000</v>
      </c>
      <c r="D24" s="5">
        <v>0</v>
      </c>
      <c r="E24" s="18">
        <f t="shared" si="2"/>
        <v>231000</v>
      </c>
      <c r="F24" s="42">
        <f t="shared" si="3"/>
        <v>1</v>
      </c>
      <c r="G24" s="8"/>
    </row>
    <row r="25" spans="1:7" x14ac:dyDescent="0.2">
      <c r="A25" s="38" t="s">
        <v>2</v>
      </c>
      <c r="B25" s="32" t="s">
        <v>84</v>
      </c>
      <c r="C25" s="5">
        <v>1600</v>
      </c>
      <c r="D25" s="5">
        <v>0</v>
      </c>
      <c r="E25" s="18">
        <f t="shared" si="2"/>
        <v>1600</v>
      </c>
      <c r="F25" s="42">
        <f t="shared" si="3"/>
        <v>1</v>
      </c>
      <c r="G25" s="8"/>
    </row>
    <row r="26" spans="1:7" ht="24" x14ac:dyDescent="0.2">
      <c r="A26" s="38" t="s">
        <v>5</v>
      </c>
      <c r="B26" s="32" t="s">
        <v>85</v>
      </c>
      <c r="C26" s="5">
        <v>7098</v>
      </c>
      <c r="D26" s="97">
        <v>0</v>
      </c>
      <c r="E26" s="18">
        <f t="shared" si="2"/>
        <v>7098</v>
      </c>
      <c r="F26" s="42">
        <f t="shared" si="3"/>
        <v>1</v>
      </c>
      <c r="G26" s="8"/>
    </row>
    <row r="27" spans="1:7" x14ac:dyDescent="0.2">
      <c r="A27" s="38" t="s">
        <v>3</v>
      </c>
      <c r="B27" s="32" t="s">
        <v>86</v>
      </c>
      <c r="C27" s="5">
        <v>500</v>
      </c>
      <c r="D27" s="5">
        <v>0</v>
      </c>
      <c r="E27" s="18">
        <f t="shared" si="2"/>
        <v>500</v>
      </c>
      <c r="F27" s="42">
        <f t="shared" si="3"/>
        <v>1</v>
      </c>
      <c r="G27" s="8"/>
    </row>
    <row r="28" spans="1:7" x14ac:dyDescent="0.2">
      <c r="A28" s="38" t="s">
        <v>31</v>
      </c>
      <c r="B28" s="32" t="s">
        <v>87</v>
      </c>
      <c r="C28" s="5">
        <v>600.88</v>
      </c>
      <c r="D28" s="97">
        <v>300.88</v>
      </c>
      <c r="E28" s="18">
        <f t="shared" si="2"/>
        <v>300</v>
      </c>
      <c r="F28" s="42">
        <f t="shared" si="3"/>
        <v>0.49926774064705098</v>
      </c>
      <c r="G28" s="8"/>
    </row>
    <row r="29" spans="1:7" x14ac:dyDescent="0.2">
      <c r="A29" s="38" t="s">
        <v>6</v>
      </c>
      <c r="B29" s="32" t="s">
        <v>88</v>
      </c>
      <c r="C29" s="5">
        <v>5888.85</v>
      </c>
      <c r="D29" s="5">
        <v>115.85</v>
      </c>
      <c r="E29" s="18">
        <f t="shared" si="2"/>
        <v>5773</v>
      </c>
      <c r="F29" s="42">
        <f t="shared" si="3"/>
        <v>0.98032722857603771</v>
      </c>
      <c r="G29" s="8"/>
    </row>
    <row r="30" spans="1:7" x14ac:dyDescent="0.2">
      <c r="A30" s="38" t="s">
        <v>7</v>
      </c>
      <c r="B30" s="32" t="s">
        <v>89</v>
      </c>
      <c r="C30" s="86">
        <v>1002.91</v>
      </c>
      <c r="D30" s="86">
        <v>0</v>
      </c>
      <c r="E30" s="18">
        <f t="shared" si="2"/>
        <v>1002.91</v>
      </c>
      <c r="F30" s="42">
        <f t="shared" si="3"/>
        <v>1</v>
      </c>
      <c r="G30" s="8"/>
    </row>
    <row r="31" spans="1:7" x14ac:dyDescent="0.2">
      <c r="A31" s="38" t="s">
        <v>8</v>
      </c>
      <c r="B31" s="32" t="s">
        <v>90</v>
      </c>
      <c r="C31" s="11">
        <v>2980.43</v>
      </c>
      <c r="D31" s="11">
        <v>0</v>
      </c>
      <c r="E31" s="18">
        <f t="shared" si="2"/>
        <v>2980.43</v>
      </c>
      <c r="F31" s="42">
        <f t="shared" si="3"/>
        <v>1</v>
      </c>
      <c r="G31" s="8"/>
    </row>
    <row r="32" spans="1:7" x14ac:dyDescent="0.2">
      <c r="A32" s="38" t="s">
        <v>9</v>
      </c>
      <c r="B32" s="32" t="s">
        <v>91</v>
      </c>
      <c r="C32" s="5">
        <v>600</v>
      </c>
      <c r="D32" s="5">
        <v>0</v>
      </c>
      <c r="E32" s="18">
        <f t="shared" si="2"/>
        <v>600</v>
      </c>
      <c r="F32" s="42">
        <f t="shared" si="3"/>
        <v>1</v>
      </c>
      <c r="G32" s="8"/>
    </row>
    <row r="33" spans="1:7" x14ac:dyDescent="0.2">
      <c r="A33" s="38"/>
      <c r="B33" s="27"/>
      <c r="C33" s="5"/>
      <c r="D33" s="5"/>
      <c r="E33" s="44">
        <f t="shared" si="2"/>
        <v>0</v>
      </c>
      <c r="F33" s="88"/>
      <c r="G33" s="8"/>
    </row>
    <row r="34" spans="1:7" ht="13.5" thickBot="1" x14ac:dyDescent="0.25">
      <c r="A34" s="41" t="s">
        <v>58</v>
      </c>
      <c r="B34" s="29"/>
      <c r="C34" s="10">
        <f>SUM(C21:C33)</f>
        <v>2012676.0699999998</v>
      </c>
      <c r="D34" s="10">
        <f>SUM(D20:D33)</f>
        <v>70286.930000000008</v>
      </c>
      <c r="E34" s="50">
        <f t="shared" si="2"/>
        <v>1942389.14</v>
      </c>
      <c r="F34" s="87">
        <f t="shared" si="3"/>
        <v>0.96507787266532163</v>
      </c>
      <c r="G34" s="8"/>
    </row>
    <row r="35" spans="1:7" x14ac:dyDescent="0.2">
      <c r="A35" s="14"/>
      <c r="B35" s="28"/>
      <c r="C35" s="5"/>
      <c r="D35" s="5"/>
      <c r="E35" s="18"/>
      <c r="F35" s="7"/>
      <c r="G35" s="8"/>
    </row>
    <row r="36" spans="1:7" ht="13.5" thickBot="1" x14ac:dyDescent="0.25">
      <c r="A36" s="3"/>
      <c r="B36" s="23"/>
      <c r="C36" s="5"/>
      <c r="D36" s="5"/>
      <c r="E36" s="5"/>
      <c r="F36" s="7"/>
      <c r="G36" s="8"/>
    </row>
    <row r="37" spans="1:7" ht="13.5" thickBot="1" x14ac:dyDescent="0.25">
      <c r="A37" s="56" t="s">
        <v>37</v>
      </c>
      <c r="B37" s="57"/>
      <c r="C37" s="47"/>
      <c r="D37" s="47"/>
      <c r="E37" s="47"/>
      <c r="F37" s="48"/>
      <c r="G37" s="8"/>
    </row>
    <row r="38" spans="1:7" x14ac:dyDescent="0.2">
      <c r="A38" s="51" t="s">
        <v>38</v>
      </c>
      <c r="B38" s="52" t="s">
        <v>92</v>
      </c>
      <c r="C38" s="5"/>
      <c r="D38" s="5"/>
      <c r="E38" s="49"/>
      <c r="F38" s="42"/>
      <c r="G38" s="8"/>
    </row>
    <row r="39" spans="1:7" x14ac:dyDescent="0.2">
      <c r="A39" s="51"/>
      <c r="B39" s="52"/>
      <c r="C39" s="5"/>
      <c r="D39" s="5"/>
      <c r="E39" s="18">
        <f>SUM(C39-D39)</f>
        <v>0</v>
      </c>
      <c r="F39" s="42"/>
      <c r="G39" s="8"/>
    </row>
    <row r="40" spans="1:7" ht="13.5" thickBot="1" x14ac:dyDescent="0.25">
      <c r="A40" s="53" t="s">
        <v>59</v>
      </c>
      <c r="B40" s="54"/>
      <c r="C40" s="55">
        <v>0</v>
      </c>
      <c r="D40" s="55">
        <v>0</v>
      </c>
      <c r="E40" s="50">
        <f>SUM(C40-D40)</f>
        <v>0</v>
      </c>
      <c r="F40" s="43"/>
      <c r="G40" s="8"/>
    </row>
    <row r="41" spans="1:7" x14ac:dyDescent="0.2">
      <c r="A41" s="102"/>
      <c r="B41" s="52"/>
      <c r="C41" s="5"/>
      <c r="D41" s="5"/>
      <c r="E41" s="18"/>
      <c r="F41" s="7"/>
      <c r="G41" s="8"/>
    </row>
    <row r="42" spans="1:7" ht="13.5" thickBot="1" x14ac:dyDescent="0.25">
      <c r="A42" s="16"/>
      <c r="B42" s="23"/>
      <c r="C42" s="5"/>
      <c r="D42" s="5"/>
      <c r="E42" s="18"/>
      <c r="F42" s="7"/>
      <c r="G42" s="8"/>
    </row>
    <row r="43" spans="1:7" ht="13.5" thickBot="1" x14ac:dyDescent="0.25">
      <c r="A43" s="61" t="s">
        <v>39</v>
      </c>
      <c r="B43" s="62" t="s">
        <v>93</v>
      </c>
      <c r="C43" s="47"/>
      <c r="D43" s="47"/>
      <c r="E43" s="47"/>
      <c r="F43" s="48"/>
      <c r="G43" s="8"/>
    </row>
    <row r="44" spans="1:7" ht="24" x14ac:dyDescent="0.2">
      <c r="A44" s="60" t="s">
        <v>0</v>
      </c>
      <c r="B44" s="59" t="s">
        <v>95</v>
      </c>
      <c r="C44" s="81">
        <v>285201</v>
      </c>
      <c r="D44" s="81">
        <v>4694</v>
      </c>
      <c r="E44" s="18">
        <f t="shared" ref="E44:E54" si="4">SUM(C44-D44)</f>
        <v>280507</v>
      </c>
      <c r="F44" s="42">
        <f t="shared" ref="F44:F54" si="5">E44/C44</f>
        <v>0.98354143218291656</v>
      </c>
      <c r="G44" s="8"/>
    </row>
    <row r="45" spans="1:7" ht="36" x14ac:dyDescent="0.2">
      <c r="A45" s="60" t="s">
        <v>1</v>
      </c>
      <c r="B45" s="32" t="s">
        <v>105</v>
      </c>
      <c r="C45" s="9">
        <v>25020</v>
      </c>
      <c r="D45" s="9">
        <v>282.05</v>
      </c>
      <c r="E45" s="18">
        <f t="shared" si="4"/>
        <v>24737.95</v>
      </c>
      <c r="F45" s="42">
        <f t="shared" si="5"/>
        <v>0.98872701838529176</v>
      </c>
      <c r="G45" s="8"/>
    </row>
    <row r="46" spans="1:7" x14ac:dyDescent="0.2">
      <c r="A46" s="60" t="s">
        <v>24</v>
      </c>
      <c r="B46" s="59" t="s">
        <v>94</v>
      </c>
      <c r="C46" s="9">
        <v>73523.5</v>
      </c>
      <c r="D46" s="9">
        <v>1449.68</v>
      </c>
      <c r="E46" s="18">
        <f t="shared" si="4"/>
        <v>72073.820000000007</v>
      </c>
      <c r="F46" s="42">
        <f t="shared" si="5"/>
        <v>0.98028276673444559</v>
      </c>
      <c r="G46" s="8"/>
    </row>
    <row r="47" spans="1:7" x14ac:dyDescent="0.2">
      <c r="A47" s="60" t="s">
        <v>2</v>
      </c>
      <c r="B47" s="59" t="s">
        <v>96</v>
      </c>
      <c r="C47" s="9">
        <v>10500</v>
      </c>
      <c r="D47" s="9">
        <v>226.6</v>
      </c>
      <c r="E47" s="18">
        <f t="shared" si="4"/>
        <v>10273.4</v>
      </c>
      <c r="F47" s="42">
        <f t="shared" si="5"/>
        <v>0.97841904761904763</v>
      </c>
      <c r="G47" s="8"/>
    </row>
    <row r="48" spans="1:7" x14ac:dyDescent="0.2">
      <c r="A48" s="60" t="s">
        <v>5</v>
      </c>
      <c r="B48" s="59" t="s">
        <v>73</v>
      </c>
      <c r="C48" s="9">
        <v>14460</v>
      </c>
      <c r="D48" s="9">
        <v>0</v>
      </c>
      <c r="E48" s="18">
        <f t="shared" si="4"/>
        <v>14460</v>
      </c>
      <c r="F48" s="42">
        <f t="shared" si="5"/>
        <v>1</v>
      </c>
      <c r="G48" s="8"/>
    </row>
    <row r="49" spans="1:7" x14ac:dyDescent="0.2">
      <c r="A49" s="60" t="s">
        <v>6</v>
      </c>
      <c r="B49" s="59" t="s">
        <v>97</v>
      </c>
      <c r="C49" s="9">
        <v>41442.75</v>
      </c>
      <c r="D49" s="9">
        <v>2113.3000000000002</v>
      </c>
      <c r="E49" s="18">
        <f t="shared" si="4"/>
        <v>39329.449999999997</v>
      </c>
      <c r="F49" s="42">
        <f t="shared" si="5"/>
        <v>0.94900676234081949</v>
      </c>
      <c r="G49" s="8"/>
    </row>
    <row r="50" spans="1:7" x14ac:dyDescent="0.2">
      <c r="A50" s="60" t="s">
        <v>7</v>
      </c>
      <c r="B50" s="59" t="s">
        <v>98</v>
      </c>
      <c r="C50" s="9">
        <v>1794</v>
      </c>
      <c r="D50" s="9">
        <v>94.5</v>
      </c>
      <c r="E50" s="18">
        <f t="shared" si="4"/>
        <v>1699.5</v>
      </c>
      <c r="F50" s="42">
        <f t="shared" si="5"/>
        <v>0.94732441471571904</v>
      </c>
      <c r="G50" s="8"/>
    </row>
    <row r="51" spans="1:7" x14ac:dyDescent="0.2">
      <c r="A51" s="60" t="s">
        <v>8</v>
      </c>
      <c r="B51" s="59" t="s">
        <v>99</v>
      </c>
      <c r="C51" s="9">
        <v>33357</v>
      </c>
      <c r="D51" s="9">
        <v>742.55</v>
      </c>
      <c r="E51" s="18">
        <f t="shared" si="4"/>
        <v>32614.45</v>
      </c>
      <c r="F51" s="42">
        <f t="shared" si="5"/>
        <v>0.97773930509338369</v>
      </c>
      <c r="G51" s="8"/>
    </row>
    <row r="52" spans="1:7" x14ac:dyDescent="0.2">
      <c r="A52" s="60" t="s">
        <v>57</v>
      </c>
      <c r="B52" s="59" t="s">
        <v>100</v>
      </c>
      <c r="C52" s="9">
        <v>8200</v>
      </c>
      <c r="D52" s="9">
        <v>0</v>
      </c>
      <c r="E52" s="18">
        <f t="shared" si="4"/>
        <v>8200</v>
      </c>
      <c r="F52" s="42">
        <f t="shared" si="5"/>
        <v>1</v>
      </c>
      <c r="G52" s="8"/>
    </row>
    <row r="53" spans="1:7" ht="24" x14ac:dyDescent="0.2">
      <c r="A53" s="60" t="s">
        <v>9</v>
      </c>
      <c r="B53" s="59" t="s">
        <v>101</v>
      </c>
      <c r="C53" s="96">
        <v>20225</v>
      </c>
      <c r="D53" s="96">
        <v>700</v>
      </c>
      <c r="E53" s="18">
        <f t="shared" si="4"/>
        <v>19525</v>
      </c>
      <c r="F53" s="42">
        <f t="shared" si="5"/>
        <v>0.96538936959208899</v>
      </c>
      <c r="G53" s="8"/>
    </row>
    <row r="54" spans="1:7" ht="13.5" thickBot="1" x14ac:dyDescent="0.25">
      <c r="A54" s="93" t="s">
        <v>60</v>
      </c>
      <c r="B54" s="94"/>
      <c r="C54" s="10">
        <f>SUM(C44:C53)</f>
        <v>513723.25</v>
      </c>
      <c r="D54" s="10">
        <f>SUM(D44:D53)</f>
        <v>10302.68</v>
      </c>
      <c r="E54" s="95">
        <f t="shared" si="4"/>
        <v>503420.57</v>
      </c>
      <c r="F54" s="92">
        <f t="shared" si="5"/>
        <v>0.97994507743225556</v>
      </c>
      <c r="G54" s="8"/>
    </row>
    <row r="55" spans="1:7" x14ac:dyDescent="0.2">
      <c r="A55" s="103"/>
      <c r="B55" s="30"/>
      <c r="C55" s="5"/>
      <c r="D55" s="5"/>
      <c r="E55" s="18"/>
      <c r="F55" s="7"/>
      <c r="G55" s="8"/>
    </row>
    <row r="56" spans="1:7" x14ac:dyDescent="0.2">
      <c r="A56" s="103"/>
      <c r="B56" s="30"/>
      <c r="C56" s="5"/>
      <c r="D56" s="5"/>
      <c r="E56" s="18"/>
      <c r="F56" s="7"/>
      <c r="G56" s="8"/>
    </row>
    <row r="57" spans="1:7" x14ac:dyDescent="0.2">
      <c r="A57" s="103"/>
      <c r="B57" s="30"/>
      <c r="C57" s="5"/>
      <c r="D57" s="5"/>
      <c r="E57" s="18"/>
      <c r="F57" s="7"/>
      <c r="G57" s="8"/>
    </row>
    <row r="58" spans="1:7" ht="12.75" customHeight="1" thickBot="1" x14ac:dyDescent="0.3">
      <c r="A58" s="17"/>
      <c r="B58" s="30"/>
      <c r="C58" s="9"/>
      <c r="D58" s="5"/>
      <c r="E58" s="18"/>
      <c r="F58" s="7"/>
      <c r="G58" s="8"/>
    </row>
    <row r="59" spans="1:7" ht="13.5" thickBot="1" x14ac:dyDescent="0.25">
      <c r="A59" s="56" t="s">
        <v>40</v>
      </c>
      <c r="B59" s="65" t="s">
        <v>102</v>
      </c>
      <c r="C59" s="47"/>
      <c r="D59" s="47"/>
      <c r="E59" s="47"/>
      <c r="F59" s="48"/>
      <c r="G59" s="8"/>
    </row>
    <row r="60" spans="1:7" ht="36" x14ac:dyDescent="0.2">
      <c r="A60" s="60" t="s">
        <v>0</v>
      </c>
      <c r="B60" s="59" t="s">
        <v>103</v>
      </c>
      <c r="C60" s="9">
        <v>684234</v>
      </c>
      <c r="D60" s="9">
        <v>37677.9</v>
      </c>
      <c r="E60" s="18">
        <f t="shared" ref="E60:E71" si="6">SUM(C60-D60)</f>
        <v>646556.1</v>
      </c>
      <c r="F60" s="42">
        <f t="shared" ref="F60:F71" si="7">E60/C60</f>
        <v>0.94493418918089422</v>
      </c>
      <c r="G60" s="8"/>
    </row>
    <row r="61" spans="1:7" ht="36" x14ac:dyDescent="0.2">
      <c r="A61" s="60" t="s">
        <v>1</v>
      </c>
      <c r="B61" s="32" t="s">
        <v>105</v>
      </c>
      <c r="C61" s="9">
        <v>199044</v>
      </c>
      <c r="D61" s="9">
        <v>11203.72</v>
      </c>
      <c r="E61" s="18">
        <f t="shared" si="6"/>
        <v>187840.28</v>
      </c>
      <c r="F61" s="42">
        <f t="shared" si="7"/>
        <v>0.94371234500914369</v>
      </c>
      <c r="G61" s="8"/>
    </row>
    <row r="62" spans="1:7" ht="24" x14ac:dyDescent="0.2">
      <c r="A62" s="60" t="s">
        <v>24</v>
      </c>
      <c r="B62" s="59" t="s">
        <v>104</v>
      </c>
      <c r="C62" s="9">
        <v>37770</v>
      </c>
      <c r="D62" s="9">
        <v>9465</v>
      </c>
      <c r="E62" s="18">
        <f t="shared" si="6"/>
        <v>28305</v>
      </c>
      <c r="F62" s="42">
        <f t="shared" si="7"/>
        <v>0.74940428911834789</v>
      </c>
      <c r="G62" s="8"/>
    </row>
    <row r="63" spans="1:7" x14ac:dyDescent="0.2">
      <c r="A63" s="60" t="s">
        <v>2</v>
      </c>
      <c r="B63" s="59" t="s">
        <v>84</v>
      </c>
      <c r="C63" s="9">
        <v>3200</v>
      </c>
      <c r="D63" s="9">
        <v>2339.9499999999998</v>
      </c>
      <c r="E63" s="18">
        <f t="shared" si="6"/>
        <v>860.05000000000018</v>
      </c>
      <c r="F63" s="42">
        <f t="shared" si="7"/>
        <v>0.26876562500000006</v>
      </c>
      <c r="G63" s="8"/>
    </row>
    <row r="64" spans="1:7" x14ac:dyDescent="0.2">
      <c r="A64" s="60" t="s">
        <v>5</v>
      </c>
      <c r="B64" s="59" t="s">
        <v>73</v>
      </c>
      <c r="C64" s="9">
        <v>4786</v>
      </c>
      <c r="D64" s="9">
        <v>0</v>
      </c>
      <c r="E64" s="18">
        <f t="shared" si="6"/>
        <v>4786</v>
      </c>
      <c r="F64" s="42">
        <f t="shared" si="7"/>
        <v>1</v>
      </c>
      <c r="G64" s="8"/>
    </row>
    <row r="65" spans="1:7" x14ac:dyDescent="0.2">
      <c r="A65" s="60" t="s">
        <v>3</v>
      </c>
      <c r="B65" s="59" t="s">
        <v>158</v>
      </c>
      <c r="C65" s="9">
        <v>1000</v>
      </c>
      <c r="D65" s="9">
        <v>0</v>
      </c>
      <c r="E65" s="18">
        <f t="shared" si="6"/>
        <v>1000</v>
      </c>
      <c r="F65" s="42">
        <f t="shared" si="7"/>
        <v>1</v>
      </c>
      <c r="G65" s="8"/>
    </row>
    <row r="66" spans="1:7" x14ac:dyDescent="0.2">
      <c r="A66" s="60" t="s">
        <v>48</v>
      </c>
      <c r="B66" s="59" t="s">
        <v>107</v>
      </c>
      <c r="C66" s="9">
        <v>15261.74</v>
      </c>
      <c r="D66" s="9">
        <v>410.21</v>
      </c>
      <c r="E66" s="18">
        <f t="shared" si="6"/>
        <v>14851.53</v>
      </c>
      <c r="F66" s="42">
        <f t="shared" si="7"/>
        <v>0.97312167551013196</v>
      </c>
      <c r="G66" s="8"/>
    </row>
    <row r="67" spans="1:7" x14ac:dyDescent="0.2">
      <c r="A67" s="60" t="s">
        <v>7</v>
      </c>
      <c r="B67" s="59" t="s">
        <v>98</v>
      </c>
      <c r="C67" s="9">
        <v>12950</v>
      </c>
      <c r="D67" s="9">
        <v>0</v>
      </c>
      <c r="E67" s="18">
        <f t="shared" si="6"/>
        <v>12950</v>
      </c>
      <c r="F67" s="42">
        <f t="shared" si="7"/>
        <v>1</v>
      </c>
      <c r="G67" s="8"/>
    </row>
    <row r="68" spans="1:7" x14ac:dyDescent="0.2">
      <c r="A68" s="60" t="s">
        <v>31</v>
      </c>
      <c r="B68" s="59" t="s">
        <v>108</v>
      </c>
      <c r="C68" s="9">
        <v>21700</v>
      </c>
      <c r="D68" s="9">
        <v>1763</v>
      </c>
      <c r="E68" s="18">
        <f t="shared" si="6"/>
        <v>19937</v>
      </c>
      <c r="F68" s="42">
        <f t="shared" si="7"/>
        <v>0.91875576036866358</v>
      </c>
      <c r="G68" s="8"/>
    </row>
    <row r="69" spans="1:7" ht="24" x14ac:dyDescent="0.2">
      <c r="A69" s="60" t="s">
        <v>8</v>
      </c>
      <c r="B69" s="59" t="s">
        <v>109</v>
      </c>
      <c r="C69" s="9">
        <v>80200</v>
      </c>
      <c r="D69" s="9">
        <v>5786.43</v>
      </c>
      <c r="E69" s="18">
        <f t="shared" si="6"/>
        <v>74413.570000000007</v>
      </c>
      <c r="F69" s="42">
        <f t="shared" si="7"/>
        <v>0.92785000000000006</v>
      </c>
      <c r="G69" s="8"/>
    </row>
    <row r="70" spans="1:7" x14ac:dyDescent="0.2">
      <c r="A70" s="60" t="s">
        <v>49</v>
      </c>
      <c r="B70" s="59" t="s">
        <v>78</v>
      </c>
      <c r="C70" s="9">
        <v>7763.5</v>
      </c>
      <c r="D70" s="96">
        <v>70</v>
      </c>
      <c r="E70" s="18">
        <f t="shared" si="6"/>
        <v>7693.5</v>
      </c>
      <c r="F70" s="42">
        <f t="shared" si="7"/>
        <v>0.99098344818702899</v>
      </c>
      <c r="G70" s="8"/>
    </row>
    <row r="71" spans="1:7" ht="13.5" thickBot="1" x14ac:dyDescent="0.25">
      <c r="A71" s="63" t="s">
        <v>61</v>
      </c>
      <c r="B71" s="64"/>
      <c r="C71" s="58">
        <f>SUM(C60:C70)</f>
        <v>1067909.24</v>
      </c>
      <c r="D71" s="10">
        <f>SUM(D58:D70)</f>
        <v>68716.209999999992</v>
      </c>
      <c r="E71" s="50">
        <f t="shared" si="6"/>
        <v>999193.03</v>
      </c>
      <c r="F71" s="43">
        <f t="shared" si="7"/>
        <v>0.9356535111541876</v>
      </c>
      <c r="G71" s="8"/>
    </row>
    <row r="72" spans="1:7" ht="15.75" thickBot="1" x14ac:dyDescent="0.3">
      <c r="A72" s="17"/>
      <c r="B72" s="30"/>
      <c r="C72" s="9"/>
      <c r="D72" s="9"/>
      <c r="E72" s="18"/>
      <c r="F72" s="7"/>
      <c r="G72" s="8"/>
    </row>
    <row r="73" spans="1:7" ht="13.5" thickBot="1" x14ac:dyDescent="0.25">
      <c r="A73" s="56" t="s">
        <v>41</v>
      </c>
      <c r="B73" s="65" t="s">
        <v>110</v>
      </c>
      <c r="C73" s="47"/>
      <c r="D73" s="47"/>
      <c r="E73" s="47"/>
      <c r="F73" s="48"/>
      <c r="G73" s="8"/>
    </row>
    <row r="74" spans="1:7" ht="24" x14ac:dyDescent="0.2">
      <c r="A74" s="60" t="s">
        <v>0</v>
      </c>
      <c r="B74" s="59" t="s">
        <v>111</v>
      </c>
      <c r="C74" s="9">
        <v>228292</v>
      </c>
      <c r="D74" s="96">
        <v>17253.16</v>
      </c>
      <c r="E74" s="18">
        <f t="shared" ref="E74:E88" si="8">SUM(C74-D74)</f>
        <v>211038.84</v>
      </c>
      <c r="F74" s="42">
        <f t="shared" ref="F74:F88" si="9">E74/C74</f>
        <v>0.92442503460480441</v>
      </c>
      <c r="G74" s="8"/>
    </row>
    <row r="75" spans="1:7" ht="36" x14ac:dyDescent="0.2">
      <c r="A75" s="60" t="s">
        <v>1</v>
      </c>
      <c r="B75" s="32" t="s">
        <v>105</v>
      </c>
      <c r="C75" s="9">
        <v>129919</v>
      </c>
      <c r="D75" s="9">
        <v>7896.82</v>
      </c>
      <c r="E75" s="18">
        <f t="shared" si="8"/>
        <v>122022.18</v>
      </c>
      <c r="F75" s="42">
        <f t="shared" si="9"/>
        <v>0.93921735850799337</v>
      </c>
      <c r="G75" s="8"/>
    </row>
    <row r="76" spans="1:7" x14ac:dyDescent="0.2">
      <c r="A76" s="60" t="s">
        <v>24</v>
      </c>
      <c r="B76" s="59" t="s">
        <v>112</v>
      </c>
      <c r="C76" s="9">
        <v>86200</v>
      </c>
      <c r="D76" s="9">
        <v>4442.5</v>
      </c>
      <c r="E76" s="18">
        <f t="shared" si="8"/>
        <v>81757.5</v>
      </c>
      <c r="F76" s="42">
        <f t="shared" si="9"/>
        <v>0.94846287703016241</v>
      </c>
      <c r="G76" s="8"/>
    </row>
    <row r="77" spans="1:7" x14ac:dyDescent="0.2">
      <c r="A77" s="60" t="s">
        <v>2</v>
      </c>
      <c r="B77" s="59" t="s">
        <v>84</v>
      </c>
      <c r="C77" s="9">
        <v>15000</v>
      </c>
      <c r="D77" s="9">
        <v>0</v>
      </c>
      <c r="E77" s="18">
        <f t="shared" si="8"/>
        <v>15000</v>
      </c>
      <c r="F77" s="42">
        <f t="shared" si="9"/>
        <v>1</v>
      </c>
      <c r="G77" s="8"/>
    </row>
    <row r="78" spans="1:7" x14ac:dyDescent="0.2">
      <c r="A78" s="60" t="s">
        <v>26</v>
      </c>
      <c r="B78" s="59" t="s">
        <v>113</v>
      </c>
      <c r="C78" s="81">
        <v>17700</v>
      </c>
      <c r="D78" s="81">
        <v>0</v>
      </c>
      <c r="E78" s="18">
        <f t="shared" si="8"/>
        <v>17700</v>
      </c>
      <c r="F78" s="42">
        <f t="shared" si="9"/>
        <v>1</v>
      </c>
      <c r="G78" s="8"/>
    </row>
    <row r="79" spans="1:7" x14ac:dyDescent="0.2">
      <c r="A79" s="60" t="s">
        <v>3</v>
      </c>
      <c r="B79" s="59" t="s">
        <v>106</v>
      </c>
      <c r="C79" s="9">
        <v>3000</v>
      </c>
      <c r="D79" s="9">
        <v>0</v>
      </c>
      <c r="E79" s="18">
        <f t="shared" si="8"/>
        <v>3000</v>
      </c>
      <c r="F79" s="42">
        <f t="shared" si="9"/>
        <v>1</v>
      </c>
      <c r="G79" s="8"/>
    </row>
    <row r="80" spans="1:7" ht="24" x14ac:dyDescent="0.2">
      <c r="A80" s="60" t="s">
        <v>4</v>
      </c>
      <c r="B80" s="59" t="s">
        <v>115</v>
      </c>
      <c r="C80" s="9">
        <v>5000</v>
      </c>
      <c r="D80" s="9">
        <v>0</v>
      </c>
      <c r="E80" s="18">
        <f t="shared" si="8"/>
        <v>5000</v>
      </c>
      <c r="F80" s="42">
        <f t="shared" si="9"/>
        <v>1</v>
      </c>
      <c r="G80" s="8"/>
    </row>
    <row r="81" spans="1:7" x14ac:dyDescent="0.2">
      <c r="A81" s="60" t="s">
        <v>5</v>
      </c>
      <c r="B81" s="59" t="s">
        <v>73</v>
      </c>
      <c r="C81" s="9">
        <v>4000</v>
      </c>
      <c r="D81" s="9">
        <v>0</v>
      </c>
      <c r="E81" s="18">
        <f t="shared" si="8"/>
        <v>4000</v>
      </c>
      <c r="F81" s="42">
        <f t="shared" si="9"/>
        <v>1</v>
      </c>
      <c r="G81" s="8"/>
    </row>
    <row r="82" spans="1:7" x14ac:dyDescent="0.2">
      <c r="A82" s="60" t="s">
        <v>6</v>
      </c>
      <c r="B82" s="59" t="s">
        <v>116</v>
      </c>
      <c r="C82" s="9">
        <v>5500.03</v>
      </c>
      <c r="D82" s="9">
        <v>218.63</v>
      </c>
      <c r="E82" s="18">
        <f t="shared" si="8"/>
        <v>5281.4</v>
      </c>
      <c r="F82" s="42">
        <f t="shared" si="9"/>
        <v>0.96024930773104877</v>
      </c>
      <c r="G82" s="8"/>
    </row>
    <row r="83" spans="1:7" x14ac:dyDescent="0.2">
      <c r="A83" s="60" t="s">
        <v>7</v>
      </c>
      <c r="B83" s="59" t="s">
        <v>98</v>
      </c>
      <c r="C83" s="9">
        <v>700</v>
      </c>
      <c r="D83" s="9">
        <v>0</v>
      </c>
      <c r="E83" s="18">
        <f t="shared" si="8"/>
        <v>700</v>
      </c>
      <c r="F83" s="42">
        <f t="shared" si="9"/>
        <v>1</v>
      </c>
      <c r="G83" s="8"/>
    </row>
    <row r="84" spans="1:7" x14ac:dyDescent="0.2">
      <c r="A84" s="60" t="s">
        <v>31</v>
      </c>
      <c r="B84" s="59" t="s">
        <v>108</v>
      </c>
      <c r="C84" s="9">
        <v>20500</v>
      </c>
      <c r="D84" s="9">
        <v>0</v>
      </c>
      <c r="E84" s="18">
        <f t="shared" si="8"/>
        <v>20500</v>
      </c>
      <c r="F84" s="42">
        <f t="shared" si="9"/>
        <v>1</v>
      </c>
      <c r="G84" s="8"/>
    </row>
    <row r="85" spans="1:7" x14ac:dyDescent="0.2">
      <c r="A85" s="60" t="s">
        <v>46</v>
      </c>
      <c r="B85" s="59" t="s">
        <v>117</v>
      </c>
      <c r="C85" s="9">
        <v>6500</v>
      </c>
      <c r="D85" s="9">
        <v>684</v>
      </c>
      <c r="E85" s="18">
        <f t="shared" si="8"/>
        <v>5816</v>
      </c>
      <c r="F85" s="42">
        <f t="shared" si="9"/>
        <v>0.89476923076923076</v>
      </c>
      <c r="G85" s="8"/>
    </row>
    <row r="86" spans="1:7" x14ac:dyDescent="0.2">
      <c r="A86" s="60" t="s">
        <v>9</v>
      </c>
      <c r="B86" s="59" t="s">
        <v>118</v>
      </c>
      <c r="C86" s="9">
        <v>15400</v>
      </c>
      <c r="D86" s="9">
        <v>1295</v>
      </c>
      <c r="E86" s="18">
        <f t="shared" si="8"/>
        <v>14105</v>
      </c>
      <c r="F86" s="42">
        <f t="shared" si="9"/>
        <v>0.91590909090909089</v>
      </c>
      <c r="G86" s="8"/>
    </row>
    <row r="87" spans="1:7" x14ac:dyDescent="0.2">
      <c r="A87" s="60" t="s">
        <v>47</v>
      </c>
      <c r="B87" s="59" t="s">
        <v>119</v>
      </c>
      <c r="C87" s="9">
        <v>63000</v>
      </c>
      <c r="D87" s="9">
        <v>6114.84</v>
      </c>
      <c r="E87" s="18">
        <f t="shared" si="8"/>
        <v>56885.16</v>
      </c>
      <c r="F87" s="42">
        <f t="shared" si="9"/>
        <v>0.90293904761904764</v>
      </c>
      <c r="G87" s="8"/>
    </row>
    <row r="88" spans="1:7" ht="13.5" thickBot="1" x14ac:dyDescent="0.25">
      <c r="A88" s="63" t="s">
        <v>67</v>
      </c>
      <c r="B88" s="64"/>
      <c r="C88" s="58">
        <f>SUM(C74:C87)</f>
        <v>600711.03</v>
      </c>
      <c r="D88" s="10">
        <f>SUM(D74:D87)</f>
        <v>37904.949999999997</v>
      </c>
      <c r="E88" s="50">
        <f t="shared" si="8"/>
        <v>562806.08000000007</v>
      </c>
      <c r="F88" s="43">
        <f t="shared" si="9"/>
        <v>0.9368998601540578</v>
      </c>
      <c r="G88" s="8"/>
    </row>
    <row r="89" spans="1:7" ht="15.75" thickBot="1" x14ac:dyDescent="0.3">
      <c r="A89" s="17"/>
      <c r="B89" s="30"/>
      <c r="C89" s="9"/>
      <c r="D89" s="9"/>
      <c r="E89" s="18"/>
      <c r="F89" s="7"/>
      <c r="G89" s="8"/>
    </row>
    <row r="90" spans="1:7" ht="13.5" thickBot="1" x14ac:dyDescent="0.25">
      <c r="A90" s="56" t="s">
        <v>42</v>
      </c>
      <c r="B90" s="65" t="s">
        <v>120</v>
      </c>
      <c r="C90" s="47"/>
      <c r="D90" s="47"/>
      <c r="E90" s="47"/>
      <c r="F90" s="48"/>
      <c r="G90" s="8"/>
    </row>
    <row r="91" spans="1:7" x14ac:dyDescent="0.2">
      <c r="A91" s="60" t="s">
        <v>0</v>
      </c>
      <c r="B91" s="30" t="s">
        <v>121</v>
      </c>
      <c r="C91" s="96">
        <v>582169</v>
      </c>
      <c r="D91" s="96">
        <v>33615.449999999997</v>
      </c>
      <c r="E91" s="18">
        <f t="shared" ref="E91:E102" si="10">SUM(C91-D91)</f>
        <v>548553.55000000005</v>
      </c>
      <c r="F91" s="42">
        <f t="shared" ref="F91:F102" si="11">E91/C91</f>
        <v>0.94225826177621974</v>
      </c>
      <c r="G91" s="8"/>
    </row>
    <row r="92" spans="1:7" ht="36" x14ac:dyDescent="0.2">
      <c r="A92" s="60" t="s">
        <v>1</v>
      </c>
      <c r="B92" s="32" t="s">
        <v>105</v>
      </c>
      <c r="C92" s="81">
        <v>181338</v>
      </c>
      <c r="D92" s="81">
        <v>8174.83</v>
      </c>
      <c r="E92" s="18">
        <f t="shared" si="10"/>
        <v>173163.17</v>
      </c>
      <c r="F92" s="42">
        <f t="shared" si="11"/>
        <v>0.95491937707485475</v>
      </c>
      <c r="G92" s="8"/>
    </row>
    <row r="93" spans="1:7" x14ac:dyDescent="0.2">
      <c r="A93" s="60" t="s">
        <v>24</v>
      </c>
      <c r="B93" s="30" t="s">
        <v>122</v>
      </c>
      <c r="C93" s="9">
        <v>750</v>
      </c>
      <c r="D93" s="96">
        <v>0</v>
      </c>
      <c r="E93" s="18">
        <f t="shared" si="10"/>
        <v>750</v>
      </c>
      <c r="F93" s="42">
        <f t="shared" si="11"/>
        <v>1</v>
      </c>
      <c r="G93" s="8"/>
    </row>
    <row r="94" spans="1:7" x14ac:dyDescent="0.2">
      <c r="A94" s="60" t="s">
        <v>2</v>
      </c>
      <c r="B94" s="30" t="s">
        <v>84</v>
      </c>
      <c r="C94" s="19">
        <v>250</v>
      </c>
      <c r="D94" s="19">
        <v>0</v>
      </c>
      <c r="E94" s="18">
        <f t="shared" si="10"/>
        <v>250</v>
      </c>
      <c r="F94" s="42">
        <f t="shared" si="11"/>
        <v>1</v>
      </c>
      <c r="G94" s="8"/>
    </row>
    <row r="95" spans="1:7" x14ac:dyDescent="0.2">
      <c r="A95" s="60" t="s">
        <v>3</v>
      </c>
      <c r="B95" s="30" t="s">
        <v>123</v>
      </c>
      <c r="C95" s="9">
        <v>6270</v>
      </c>
      <c r="D95" s="9">
        <v>0</v>
      </c>
      <c r="E95" s="18">
        <f t="shared" si="10"/>
        <v>6270</v>
      </c>
      <c r="F95" s="42">
        <f t="shared" si="11"/>
        <v>1</v>
      </c>
      <c r="G95" s="8"/>
    </row>
    <row r="96" spans="1:7" x14ac:dyDescent="0.2">
      <c r="A96" s="60" t="s">
        <v>50</v>
      </c>
      <c r="B96" s="30" t="s">
        <v>114</v>
      </c>
      <c r="C96" s="9">
        <v>17500</v>
      </c>
      <c r="D96" s="9">
        <v>377.9</v>
      </c>
      <c r="E96" s="18">
        <f t="shared" si="10"/>
        <v>17122.099999999999</v>
      </c>
      <c r="F96" s="42">
        <f t="shared" si="11"/>
        <v>0.97840571428571421</v>
      </c>
      <c r="G96" s="8"/>
    </row>
    <row r="97" spans="1:7" x14ac:dyDescent="0.2">
      <c r="A97" s="60" t="s">
        <v>5</v>
      </c>
      <c r="B97" s="30" t="s">
        <v>73</v>
      </c>
      <c r="C97" s="9">
        <v>6550</v>
      </c>
      <c r="D97" s="9">
        <v>50</v>
      </c>
      <c r="E97" s="18">
        <f t="shared" si="10"/>
        <v>6500</v>
      </c>
      <c r="F97" s="42">
        <f t="shared" si="11"/>
        <v>0.99236641221374045</v>
      </c>
      <c r="G97" s="8"/>
    </row>
    <row r="98" spans="1:7" x14ac:dyDescent="0.2">
      <c r="A98" s="60" t="s">
        <v>48</v>
      </c>
      <c r="B98" s="30" t="s">
        <v>116</v>
      </c>
      <c r="C98" s="9">
        <v>20527.91</v>
      </c>
      <c r="D98" s="9">
        <v>3752.7</v>
      </c>
      <c r="E98" s="18">
        <f t="shared" si="10"/>
        <v>16775.21</v>
      </c>
      <c r="F98" s="42">
        <f t="shared" si="11"/>
        <v>0.81719035206214363</v>
      </c>
      <c r="G98" s="8"/>
    </row>
    <row r="99" spans="1:7" x14ac:dyDescent="0.2">
      <c r="A99" s="60" t="s">
        <v>7</v>
      </c>
      <c r="B99" s="30" t="s">
        <v>98</v>
      </c>
      <c r="C99" s="9">
        <v>1250</v>
      </c>
      <c r="D99" s="9">
        <v>0</v>
      </c>
      <c r="E99" s="18">
        <f t="shared" si="10"/>
        <v>1250</v>
      </c>
      <c r="F99" s="42">
        <f t="shared" si="11"/>
        <v>1</v>
      </c>
      <c r="G99" s="8"/>
    </row>
    <row r="100" spans="1:7" x14ac:dyDescent="0.2">
      <c r="A100" s="60" t="s">
        <v>8</v>
      </c>
      <c r="B100" s="30" t="s">
        <v>124</v>
      </c>
      <c r="C100" s="9">
        <v>1500</v>
      </c>
      <c r="D100" s="9">
        <v>0</v>
      </c>
      <c r="E100" s="18">
        <f t="shared" si="10"/>
        <v>1500</v>
      </c>
      <c r="F100" s="42">
        <f t="shared" si="11"/>
        <v>1</v>
      </c>
      <c r="G100" s="8"/>
    </row>
    <row r="101" spans="1:7" x14ac:dyDescent="0.2">
      <c r="A101" s="60" t="s">
        <v>9</v>
      </c>
      <c r="B101" s="30" t="s">
        <v>125</v>
      </c>
      <c r="C101" s="9">
        <v>4650</v>
      </c>
      <c r="D101" s="9">
        <v>556</v>
      </c>
      <c r="E101" s="18">
        <f t="shared" si="10"/>
        <v>4094</v>
      </c>
      <c r="F101" s="42">
        <f t="shared" si="11"/>
        <v>0.88043010752688167</v>
      </c>
      <c r="G101" s="8"/>
    </row>
    <row r="102" spans="1:7" ht="13.5" thickBot="1" x14ac:dyDescent="0.25">
      <c r="A102" s="63" t="s">
        <v>62</v>
      </c>
      <c r="B102" s="64"/>
      <c r="C102" s="58">
        <f>SUM(C91:C101)</f>
        <v>822754.91</v>
      </c>
      <c r="D102" s="10">
        <f>SUM(D91:D101)</f>
        <v>46526.879999999997</v>
      </c>
      <c r="E102" s="50">
        <f t="shared" si="10"/>
        <v>776228.03</v>
      </c>
      <c r="F102" s="43">
        <f t="shared" si="11"/>
        <v>0.94344989080648578</v>
      </c>
      <c r="G102" s="8"/>
    </row>
    <row r="103" spans="1:7" ht="15.75" thickBot="1" x14ac:dyDescent="0.3">
      <c r="A103" s="17"/>
      <c r="B103" s="30"/>
      <c r="C103" s="9"/>
      <c r="D103" s="9"/>
      <c r="E103" s="18"/>
      <c r="F103" s="7"/>
      <c r="G103" s="8"/>
    </row>
    <row r="104" spans="1:7" ht="13.5" thickBot="1" x14ac:dyDescent="0.25">
      <c r="A104" s="67" t="s">
        <v>35</v>
      </c>
      <c r="B104" s="68" t="s">
        <v>126</v>
      </c>
      <c r="C104" s="47"/>
      <c r="D104" s="47"/>
      <c r="E104" s="47"/>
      <c r="F104" s="48"/>
      <c r="G104" s="8"/>
    </row>
    <row r="105" spans="1:7" x14ac:dyDescent="0.2">
      <c r="A105" s="60" t="s">
        <v>0</v>
      </c>
      <c r="B105" s="30" t="s">
        <v>127</v>
      </c>
      <c r="C105" s="9">
        <v>284500</v>
      </c>
      <c r="D105" s="9">
        <v>4627.4399999999996</v>
      </c>
      <c r="E105" s="18">
        <f t="shared" ref="E105:E118" si="12">SUM(C105-D105)</f>
        <v>279872.56</v>
      </c>
      <c r="F105" s="42">
        <f t="shared" ref="F105:F118" si="13">E105/C105</f>
        <v>0.98373483304042175</v>
      </c>
      <c r="G105" s="8"/>
    </row>
    <row r="106" spans="1:7" ht="36" x14ac:dyDescent="0.2">
      <c r="A106" s="60" t="s">
        <v>1</v>
      </c>
      <c r="B106" s="32" t="s">
        <v>105</v>
      </c>
      <c r="C106" s="5">
        <v>178920</v>
      </c>
      <c r="D106" s="5">
        <v>1928.24</v>
      </c>
      <c r="E106" s="18">
        <f t="shared" si="12"/>
        <v>176991.76</v>
      </c>
      <c r="F106" s="42">
        <f t="shared" si="13"/>
        <v>0.98922289291303378</v>
      </c>
      <c r="G106" s="8"/>
    </row>
    <row r="107" spans="1:7" x14ac:dyDescent="0.2">
      <c r="A107" s="60" t="s">
        <v>16</v>
      </c>
      <c r="B107" s="30" t="s">
        <v>128</v>
      </c>
      <c r="C107" s="5">
        <v>3000</v>
      </c>
      <c r="D107" s="5">
        <v>0</v>
      </c>
      <c r="E107" s="18">
        <f t="shared" si="12"/>
        <v>3000</v>
      </c>
      <c r="F107" s="42">
        <f t="shared" si="13"/>
        <v>1</v>
      </c>
      <c r="G107" s="8"/>
    </row>
    <row r="108" spans="1:7" x14ac:dyDescent="0.2">
      <c r="A108" s="60" t="s">
        <v>17</v>
      </c>
      <c r="B108" s="30" t="s">
        <v>129</v>
      </c>
      <c r="C108" s="5">
        <v>21000</v>
      </c>
      <c r="D108" s="5">
        <v>2017.49</v>
      </c>
      <c r="E108" s="18">
        <f t="shared" si="12"/>
        <v>18982.509999999998</v>
      </c>
      <c r="F108" s="42">
        <f t="shared" si="13"/>
        <v>0.90392904761904758</v>
      </c>
      <c r="G108" s="8"/>
    </row>
    <row r="109" spans="1:7" x14ac:dyDescent="0.2">
      <c r="A109" s="60" t="s">
        <v>2</v>
      </c>
      <c r="B109" s="30" t="s">
        <v>84</v>
      </c>
      <c r="C109" s="5">
        <v>18000</v>
      </c>
      <c r="D109" s="5">
        <v>0</v>
      </c>
      <c r="E109" s="18">
        <f t="shared" si="12"/>
        <v>18000</v>
      </c>
      <c r="F109" s="42">
        <f t="shared" si="13"/>
        <v>1</v>
      </c>
      <c r="G109" s="8"/>
    </row>
    <row r="110" spans="1:7" x14ac:dyDescent="0.2">
      <c r="A110" s="60" t="s">
        <v>18</v>
      </c>
      <c r="B110" s="30" t="s">
        <v>130</v>
      </c>
      <c r="C110" s="5">
        <v>21000</v>
      </c>
      <c r="D110" s="97">
        <v>0</v>
      </c>
      <c r="E110" s="18">
        <f t="shared" si="12"/>
        <v>21000</v>
      </c>
      <c r="F110" s="42">
        <f t="shared" si="13"/>
        <v>1</v>
      </c>
      <c r="G110" s="8"/>
    </row>
    <row r="111" spans="1:7" x14ac:dyDescent="0.2">
      <c r="A111" s="60" t="s">
        <v>22</v>
      </c>
      <c r="B111" s="30" t="s">
        <v>131</v>
      </c>
      <c r="C111" s="5">
        <v>0</v>
      </c>
      <c r="D111" s="5"/>
      <c r="E111" s="18">
        <f t="shared" si="12"/>
        <v>0</v>
      </c>
      <c r="F111" s="42" t="e">
        <f t="shared" si="13"/>
        <v>#DIV/0!</v>
      </c>
      <c r="G111" s="8"/>
    </row>
    <row r="112" spans="1:7" x14ac:dyDescent="0.2">
      <c r="A112" s="60" t="s">
        <v>5</v>
      </c>
      <c r="B112" s="30" t="s">
        <v>73</v>
      </c>
      <c r="C112" s="5">
        <v>2000</v>
      </c>
      <c r="D112" s="5">
        <v>0</v>
      </c>
      <c r="E112" s="18">
        <f t="shared" si="12"/>
        <v>2000</v>
      </c>
      <c r="F112" s="42">
        <f t="shared" si="13"/>
        <v>1</v>
      </c>
      <c r="G112" s="8"/>
    </row>
    <row r="113" spans="1:7" x14ac:dyDescent="0.2">
      <c r="A113" s="60" t="s">
        <v>6</v>
      </c>
      <c r="B113" s="30" t="s">
        <v>107</v>
      </c>
      <c r="C113" s="5">
        <v>8000</v>
      </c>
      <c r="D113" s="5">
        <v>0</v>
      </c>
      <c r="E113" s="18">
        <f t="shared" si="12"/>
        <v>8000</v>
      </c>
      <c r="F113" s="42">
        <f t="shared" si="13"/>
        <v>1</v>
      </c>
      <c r="G113" s="8"/>
    </row>
    <row r="114" spans="1:7" x14ac:dyDescent="0.2">
      <c r="A114" s="60" t="s">
        <v>19</v>
      </c>
      <c r="B114" s="30" t="s">
        <v>132</v>
      </c>
      <c r="C114" s="11">
        <v>36000</v>
      </c>
      <c r="D114" s="11">
        <v>5.98</v>
      </c>
      <c r="E114" s="18">
        <f t="shared" si="12"/>
        <v>35994.019999999997</v>
      </c>
      <c r="F114" s="42">
        <f t="shared" si="13"/>
        <v>0.9998338888888888</v>
      </c>
      <c r="G114" s="8"/>
    </row>
    <row r="115" spans="1:7" x14ac:dyDescent="0.2">
      <c r="A115" s="60" t="s">
        <v>20</v>
      </c>
      <c r="B115" s="30" t="s">
        <v>133</v>
      </c>
      <c r="C115" s="5">
        <v>70150</v>
      </c>
      <c r="D115" s="97">
        <v>248.49</v>
      </c>
      <c r="E115" s="18">
        <f t="shared" si="12"/>
        <v>69901.509999999995</v>
      </c>
      <c r="F115" s="42">
        <f t="shared" si="13"/>
        <v>0.99645773342836774</v>
      </c>
      <c r="G115" s="8"/>
    </row>
    <row r="116" spans="1:7" x14ac:dyDescent="0.2">
      <c r="A116" s="60" t="s">
        <v>8</v>
      </c>
      <c r="B116" s="30" t="s">
        <v>134</v>
      </c>
      <c r="C116" s="5">
        <v>10000</v>
      </c>
      <c r="D116" s="5">
        <v>0</v>
      </c>
      <c r="E116" s="18">
        <f>SUM(C116-D116)</f>
        <v>10000</v>
      </c>
      <c r="F116" s="42">
        <f>E116/C116</f>
        <v>1</v>
      </c>
      <c r="G116" s="8"/>
    </row>
    <row r="117" spans="1:7" x14ac:dyDescent="0.2">
      <c r="A117" s="60" t="s">
        <v>56</v>
      </c>
      <c r="B117" s="30" t="s">
        <v>135</v>
      </c>
      <c r="C117" s="5">
        <v>62000</v>
      </c>
      <c r="D117" s="5">
        <v>0</v>
      </c>
      <c r="E117" s="18">
        <f t="shared" si="12"/>
        <v>62000</v>
      </c>
      <c r="F117" s="42">
        <f t="shared" si="13"/>
        <v>1</v>
      </c>
      <c r="G117" s="8"/>
    </row>
    <row r="118" spans="1:7" ht="13.5" thickBot="1" x14ac:dyDescent="0.25">
      <c r="A118" s="63" t="s">
        <v>63</v>
      </c>
      <c r="B118" s="66"/>
      <c r="C118" s="55">
        <f>SUM(C105:C117)</f>
        <v>714570</v>
      </c>
      <c r="D118" s="10">
        <f>SUM(D105:D117)</f>
        <v>8827.64</v>
      </c>
      <c r="E118" s="50">
        <f t="shared" si="12"/>
        <v>705742.36</v>
      </c>
      <c r="F118" s="43">
        <f t="shared" si="13"/>
        <v>0.9876462208041199</v>
      </c>
      <c r="G118" s="8"/>
    </row>
    <row r="119" spans="1:7" ht="15.75" thickBot="1" x14ac:dyDescent="0.3">
      <c r="A119" s="17"/>
      <c r="B119" s="30"/>
      <c r="C119" s="9"/>
      <c r="D119" s="9"/>
      <c r="E119" s="18"/>
      <c r="F119" s="7"/>
      <c r="G119" s="8"/>
    </row>
    <row r="120" spans="1:7" ht="13.5" thickBot="1" x14ac:dyDescent="0.25">
      <c r="A120" s="67" t="s">
        <v>34</v>
      </c>
      <c r="B120" s="68" t="s">
        <v>136</v>
      </c>
      <c r="C120" s="47"/>
      <c r="D120" s="47"/>
      <c r="E120" s="47"/>
      <c r="F120" s="48"/>
      <c r="G120" s="8"/>
    </row>
    <row r="121" spans="1:7" x14ac:dyDescent="0.2">
      <c r="A121" s="60" t="s">
        <v>0</v>
      </c>
      <c r="B121" s="30" t="s">
        <v>137</v>
      </c>
      <c r="C121" s="5">
        <v>562397</v>
      </c>
      <c r="D121" s="5">
        <v>37460.589999999997</v>
      </c>
      <c r="E121" s="18">
        <f t="shared" ref="E121:E139" si="14">SUM(C121-D121)</f>
        <v>524936.41</v>
      </c>
      <c r="F121" s="42">
        <f t="shared" ref="F121:F139" si="15">E121/C121</f>
        <v>0.93339119874394783</v>
      </c>
      <c r="G121" s="8"/>
    </row>
    <row r="122" spans="1:7" ht="36" x14ac:dyDescent="0.2">
      <c r="A122" s="60" t="s">
        <v>1</v>
      </c>
      <c r="B122" s="32" t="s">
        <v>105</v>
      </c>
      <c r="C122" s="5">
        <v>260398</v>
      </c>
      <c r="D122" s="5">
        <v>19981.259999999998</v>
      </c>
      <c r="E122" s="18">
        <f t="shared" si="14"/>
        <v>240416.74</v>
      </c>
      <c r="F122" s="42">
        <f t="shared" si="15"/>
        <v>0.92326646133994883</v>
      </c>
      <c r="G122" s="8"/>
    </row>
    <row r="123" spans="1:7" x14ac:dyDescent="0.2">
      <c r="A123" s="60" t="s">
        <v>10</v>
      </c>
      <c r="B123" s="30" t="s">
        <v>138</v>
      </c>
      <c r="C123" s="5">
        <v>390</v>
      </c>
      <c r="D123" s="5">
        <v>0</v>
      </c>
      <c r="E123" s="18">
        <f t="shared" si="14"/>
        <v>390</v>
      </c>
      <c r="F123" s="42">
        <f t="shared" si="15"/>
        <v>1</v>
      </c>
      <c r="G123" s="8"/>
    </row>
    <row r="124" spans="1:7" x14ac:dyDescent="0.2">
      <c r="A124" s="60" t="s">
        <v>32</v>
      </c>
      <c r="B124" s="30" t="s">
        <v>139</v>
      </c>
      <c r="C124" s="5">
        <v>35450</v>
      </c>
      <c r="D124" s="5">
        <v>4073.17</v>
      </c>
      <c r="E124" s="18">
        <f t="shared" si="14"/>
        <v>31376.83</v>
      </c>
      <c r="F124" s="42">
        <f t="shared" si="15"/>
        <v>0.8851009873060649</v>
      </c>
      <c r="G124" s="8"/>
    </row>
    <row r="125" spans="1:7" x14ac:dyDescent="0.2">
      <c r="A125" s="60" t="s">
        <v>2</v>
      </c>
      <c r="B125" s="30" t="s">
        <v>147</v>
      </c>
      <c r="C125" s="5">
        <v>272880</v>
      </c>
      <c r="D125" s="5">
        <v>84884.32</v>
      </c>
      <c r="E125" s="18">
        <f t="shared" si="14"/>
        <v>187995.68</v>
      </c>
      <c r="F125" s="42">
        <f t="shared" si="15"/>
        <v>0.68893169158604517</v>
      </c>
      <c r="G125" s="8"/>
    </row>
    <row r="126" spans="1:7" x14ac:dyDescent="0.2">
      <c r="A126" s="60" t="s">
        <v>11</v>
      </c>
      <c r="B126" s="30" t="s">
        <v>140</v>
      </c>
      <c r="C126" s="5">
        <v>3000</v>
      </c>
      <c r="D126" s="5">
        <v>0</v>
      </c>
      <c r="E126" s="18">
        <f t="shared" si="14"/>
        <v>3000</v>
      </c>
      <c r="F126" s="42">
        <f t="shared" si="15"/>
        <v>1</v>
      </c>
      <c r="G126" s="8"/>
    </row>
    <row r="127" spans="1:7" x14ac:dyDescent="0.2">
      <c r="A127" s="60" t="s">
        <v>23</v>
      </c>
      <c r="B127" s="30" t="s">
        <v>148</v>
      </c>
      <c r="C127" s="5">
        <v>41000</v>
      </c>
      <c r="D127" s="5">
        <v>0</v>
      </c>
      <c r="E127" s="18">
        <f t="shared" si="14"/>
        <v>41000</v>
      </c>
      <c r="F127" s="42">
        <f t="shared" si="15"/>
        <v>1</v>
      </c>
      <c r="G127" s="8"/>
    </row>
    <row r="128" spans="1:7" x14ac:dyDescent="0.2">
      <c r="A128" s="60" t="s">
        <v>30</v>
      </c>
      <c r="B128" s="30" t="s">
        <v>141</v>
      </c>
      <c r="C128" s="5">
        <v>9900</v>
      </c>
      <c r="D128" s="5">
        <v>0</v>
      </c>
      <c r="E128" s="18">
        <f t="shared" si="14"/>
        <v>9900</v>
      </c>
      <c r="F128" s="42">
        <f t="shared" si="15"/>
        <v>1</v>
      </c>
      <c r="G128" s="8"/>
    </row>
    <row r="129" spans="1:7" x14ac:dyDescent="0.2">
      <c r="A129" s="60" t="s">
        <v>29</v>
      </c>
      <c r="B129" s="30" t="s">
        <v>142</v>
      </c>
      <c r="C129" s="5">
        <v>1650</v>
      </c>
      <c r="D129" s="5">
        <v>0</v>
      </c>
      <c r="E129" s="18">
        <f t="shared" si="14"/>
        <v>1650</v>
      </c>
      <c r="F129" s="42">
        <f t="shared" si="15"/>
        <v>1</v>
      </c>
      <c r="G129" s="8"/>
    </row>
    <row r="130" spans="1:7" x14ac:dyDescent="0.2">
      <c r="A130" s="60" t="s">
        <v>5</v>
      </c>
      <c r="B130" s="30" t="s">
        <v>73</v>
      </c>
      <c r="C130" s="5">
        <v>1000</v>
      </c>
      <c r="D130" s="5">
        <v>0</v>
      </c>
      <c r="E130" s="18">
        <f t="shared" si="14"/>
        <v>1000</v>
      </c>
      <c r="F130" s="42">
        <f t="shared" si="15"/>
        <v>1</v>
      </c>
      <c r="G130" s="8"/>
    </row>
    <row r="131" spans="1:7" x14ac:dyDescent="0.2">
      <c r="A131" s="60" t="s">
        <v>6</v>
      </c>
      <c r="B131" s="30" t="s">
        <v>143</v>
      </c>
      <c r="C131" s="5">
        <v>50600</v>
      </c>
      <c r="D131" s="5">
        <v>2902.44</v>
      </c>
      <c r="E131" s="18">
        <f t="shared" si="14"/>
        <v>47697.56</v>
      </c>
      <c r="F131" s="42">
        <f t="shared" si="15"/>
        <v>0.94263952569169951</v>
      </c>
      <c r="G131" s="8"/>
    </row>
    <row r="132" spans="1:7" x14ac:dyDescent="0.2">
      <c r="A132" s="60" t="s">
        <v>12</v>
      </c>
      <c r="B132" s="30" t="s">
        <v>144</v>
      </c>
      <c r="C132" s="5">
        <v>63748</v>
      </c>
      <c r="D132" s="5">
        <v>3462.44</v>
      </c>
      <c r="E132" s="18">
        <f t="shared" si="14"/>
        <v>60285.56</v>
      </c>
      <c r="F132" s="42">
        <f t="shared" si="15"/>
        <v>0.94568551170232784</v>
      </c>
      <c r="G132" s="8"/>
    </row>
    <row r="133" spans="1:7" x14ac:dyDescent="0.2">
      <c r="A133" s="60" t="s">
        <v>13</v>
      </c>
      <c r="B133" s="30" t="s">
        <v>145</v>
      </c>
      <c r="C133" s="5">
        <v>141000</v>
      </c>
      <c r="D133" s="5">
        <v>5172.3900000000003</v>
      </c>
      <c r="E133" s="18">
        <f t="shared" si="14"/>
        <v>135827.60999999999</v>
      </c>
      <c r="F133" s="42">
        <f t="shared" si="15"/>
        <v>0.96331638297872335</v>
      </c>
      <c r="G133" s="8"/>
    </row>
    <row r="134" spans="1:7" x14ac:dyDescent="0.2">
      <c r="A134" s="60" t="s">
        <v>14</v>
      </c>
      <c r="B134" s="30" t="s">
        <v>150</v>
      </c>
      <c r="C134" s="5">
        <v>7600</v>
      </c>
      <c r="D134" s="5">
        <v>56.43</v>
      </c>
      <c r="E134" s="18">
        <f t="shared" si="14"/>
        <v>7543.57</v>
      </c>
      <c r="F134" s="42">
        <f t="shared" si="15"/>
        <v>0.99257499999999999</v>
      </c>
      <c r="G134" s="8"/>
    </row>
    <row r="135" spans="1:7" x14ac:dyDescent="0.2">
      <c r="A135" s="60" t="s">
        <v>15</v>
      </c>
      <c r="B135" s="30" t="s">
        <v>146</v>
      </c>
      <c r="C135" s="5">
        <v>171000</v>
      </c>
      <c r="D135" s="5">
        <v>0</v>
      </c>
      <c r="E135" s="18">
        <f t="shared" si="14"/>
        <v>171000</v>
      </c>
      <c r="F135" s="42">
        <f t="shared" si="15"/>
        <v>1</v>
      </c>
      <c r="G135" s="8"/>
    </row>
    <row r="136" spans="1:7" x14ac:dyDescent="0.2">
      <c r="A136" s="60" t="s">
        <v>8</v>
      </c>
      <c r="B136" s="30" t="s">
        <v>149</v>
      </c>
      <c r="C136" s="5">
        <v>9700</v>
      </c>
      <c r="D136" s="5">
        <v>0</v>
      </c>
      <c r="E136" s="18">
        <f t="shared" si="14"/>
        <v>9700</v>
      </c>
      <c r="F136" s="42">
        <f t="shared" si="15"/>
        <v>1</v>
      </c>
      <c r="G136" s="8"/>
    </row>
    <row r="137" spans="1:7" x14ac:dyDescent="0.2">
      <c r="A137" s="60" t="s">
        <v>9</v>
      </c>
      <c r="B137" s="30" t="s">
        <v>78</v>
      </c>
      <c r="C137" s="5">
        <v>8000</v>
      </c>
      <c r="D137" s="5">
        <v>188.5</v>
      </c>
      <c r="E137" s="18">
        <f>SUM(C137-D137)</f>
        <v>7811.5</v>
      </c>
      <c r="F137" s="42">
        <f>E137/C137</f>
        <v>0.97643749999999996</v>
      </c>
      <c r="G137" s="8"/>
    </row>
    <row r="138" spans="1:7" x14ac:dyDescent="0.2">
      <c r="A138" s="60" t="s">
        <v>155</v>
      </c>
      <c r="B138" s="30"/>
      <c r="C138" s="5">
        <v>25400</v>
      </c>
      <c r="D138" s="5">
        <v>0</v>
      </c>
      <c r="E138" s="18">
        <f>SUM(C138-D138)</f>
        <v>25400</v>
      </c>
      <c r="F138" s="42">
        <f>E138/C138</f>
        <v>1</v>
      </c>
      <c r="G138" s="8"/>
    </row>
    <row r="139" spans="1:7" ht="13.5" thickBot="1" x14ac:dyDescent="0.25">
      <c r="A139" s="63" t="s">
        <v>64</v>
      </c>
      <c r="B139" s="66"/>
      <c r="C139" s="55">
        <f>SUM(C120:C138)</f>
        <v>1665113</v>
      </c>
      <c r="D139" s="55">
        <f>SUM(D120:D138)</f>
        <v>158181.54</v>
      </c>
      <c r="E139" s="50">
        <f t="shared" si="14"/>
        <v>1506931.46</v>
      </c>
      <c r="F139" s="43">
        <f t="shared" si="15"/>
        <v>0.9050025193485367</v>
      </c>
      <c r="G139" s="8"/>
    </row>
    <row r="140" spans="1:7" ht="13.5" thickBot="1" x14ac:dyDescent="0.25">
      <c r="C140" s="5"/>
      <c r="D140" s="5"/>
      <c r="E140" s="5"/>
      <c r="F140" s="7"/>
      <c r="G140" s="8"/>
    </row>
    <row r="141" spans="1:7" x14ac:dyDescent="0.2">
      <c r="A141" s="26" t="s">
        <v>54</v>
      </c>
      <c r="B141" s="26"/>
      <c r="C141" s="77">
        <f>SUM(C17+C34+C40+C54+C71+C88+C102+C118+C139)</f>
        <v>12261926.999999998</v>
      </c>
      <c r="D141" s="77">
        <f>SUM(D17+D34+D40+D54+D71+D88+D102+D118+D139)</f>
        <v>765853.7</v>
      </c>
      <c r="E141" s="77">
        <f>SUM(E17+E34+E40+E54+E71+E88+E102+E118+E139)</f>
        <v>11496073.299999997</v>
      </c>
      <c r="F141" s="77"/>
      <c r="G141" s="8"/>
    </row>
    <row r="142" spans="1:7" s="79" customFormat="1" ht="13.5" thickBot="1" x14ac:dyDescent="0.25">
      <c r="A142" s="2"/>
      <c r="B142" s="22"/>
      <c r="C142" s="5"/>
      <c r="D142" s="5"/>
      <c r="E142" s="5"/>
      <c r="F142" s="7"/>
      <c r="G142" s="78"/>
    </row>
    <row r="143" spans="1:7" x14ac:dyDescent="0.2">
      <c r="A143" s="4" t="s">
        <v>152</v>
      </c>
      <c r="B143" s="24"/>
      <c r="C143" s="69">
        <v>115000</v>
      </c>
      <c r="D143" s="69">
        <v>0</v>
      </c>
      <c r="E143" s="80">
        <f>SUM(C143-D143)</f>
        <v>115000</v>
      </c>
      <c r="F143" s="76"/>
      <c r="G143" s="8"/>
    </row>
    <row r="144" spans="1:7" x14ac:dyDescent="0.2">
      <c r="A144" s="4" t="s">
        <v>68</v>
      </c>
      <c r="B144" s="24"/>
      <c r="C144" s="97" t="s">
        <v>27</v>
      </c>
      <c r="D144" s="5" t="s">
        <v>65</v>
      </c>
      <c r="E144" s="82" t="s">
        <v>151</v>
      </c>
      <c r="F144" s="97"/>
      <c r="G144" s="8"/>
    </row>
    <row r="145" spans="1:7" x14ac:dyDescent="0.2">
      <c r="A145" s="4" t="s">
        <v>44</v>
      </c>
      <c r="B145" s="24"/>
      <c r="C145" s="12">
        <f>SUM(E17)</f>
        <v>4499362.629999999</v>
      </c>
      <c r="D145" s="12">
        <f>SUM(C17)</f>
        <v>4864469.4999999991</v>
      </c>
      <c r="E145" s="13">
        <f>C145/D145</f>
        <v>0.92494415475315439</v>
      </c>
      <c r="F145" s="98">
        <f>D17</f>
        <v>365106.86999999994</v>
      </c>
      <c r="G145" s="8"/>
    </row>
    <row r="146" spans="1:7" x14ac:dyDescent="0.2">
      <c r="A146" s="4" t="s">
        <v>36</v>
      </c>
      <c r="B146" s="24"/>
      <c r="C146" s="12">
        <f>SUM(E34)</f>
        <v>1942389.14</v>
      </c>
      <c r="D146" s="12">
        <f>SUM(C34)</f>
        <v>2012676.0699999998</v>
      </c>
      <c r="E146" s="13">
        <f t="shared" ref="E146:E153" si="16">C146/D146</f>
        <v>0.96507787266532163</v>
      </c>
      <c r="F146" s="99">
        <f>D34</f>
        <v>70286.930000000008</v>
      </c>
      <c r="G146" s="8"/>
    </row>
    <row r="147" spans="1:7" x14ac:dyDescent="0.2">
      <c r="A147" s="4" t="s">
        <v>43</v>
      </c>
      <c r="B147" s="24"/>
      <c r="C147" s="12">
        <f>SUM(E40)</f>
        <v>0</v>
      </c>
      <c r="D147" s="12">
        <f>SUM(C40)</f>
        <v>0</v>
      </c>
      <c r="E147" s="13" t="e">
        <f t="shared" si="16"/>
        <v>#DIV/0!</v>
      </c>
      <c r="F147" s="99">
        <f>D40</f>
        <v>0</v>
      </c>
      <c r="G147" s="8"/>
    </row>
    <row r="148" spans="1:7" x14ac:dyDescent="0.2">
      <c r="A148" s="4" t="s">
        <v>39</v>
      </c>
      <c r="B148" s="24"/>
      <c r="C148" s="12">
        <f>E54</f>
        <v>503420.57</v>
      </c>
      <c r="D148" s="12">
        <f>C54</f>
        <v>513723.25</v>
      </c>
      <c r="E148" s="13">
        <f t="shared" si="16"/>
        <v>0.97994507743225556</v>
      </c>
      <c r="F148" s="99">
        <f>D54</f>
        <v>10302.68</v>
      </c>
      <c r="G148" s="8"/>
    </row>
    <row r="149" spans="1:7" x14ac:dyDescent="0.2">
      <c r="A149" s="4" t="s">
        <v>40</v>
      </c>
      <c r="B149" s="24"/>
      <c r="C149" s="12">
        <f>SUM(E71)</f>
        <v>999193.03</v>
      </c>
      <c r="D149" s="12">
        <f>SUM(C71)</f>
        <v>1067909.24</v>
      </c>
      <c r="E149" s="13">
        <f t="shared" si="16"/>
        <v>0.9356535111541876</v>
      </c>
      <c r="F149" s="99">
        <f>D71</f>
        <v>68716.209999999992</v>
      </c>
      <c r="G149" s="8"/>
    </row>
    <row r="150" spans="1:7" x14ac:dyDescent="0.2">
      <c r="A150" s="4" t="s">
        <v>41</v>
      </c>
      <c r="B150" s="24"/>
      <c r="C150" s="12">
        <f>SUM(E88)</f>
        <v>562806.08000000007</v>
      </c>
      <c r="D150" s="12">
        <f>SUM(C88)</f>
        <v>600711.03</v>
      </c>
      <c r="E150" s="13">
        <f t="shared" si="16"/>
        <v>0.9368998601540578</v>
      </c>
      <c r="F150" s="99">
        <f>D88</f>
        <v>37904.949999999997</v>
      </c>
      <c r="G150" s="8"/>
    </row>
    <row r="151" spans="1:7" x14ac:dyDescent="0.2">
      <c r="A151" s="4" t="s">
        <v>42</v>
      </c>
      <c r="B151" s="24"/>
      <c r="C151" s="12">
        <f>SUM(E102)</f>
        <v>776228.03</v>
      </c>
      <c r="D151" s="12">
        <f>SUM(C102)</f>
        <v>822754.91</v>
      </c>
      <c r="E151" s="13">
        <f t="shared" si="16"/>
        <v>0.94344989080648578</v>
      </c>
      <c r="F151" s="99">
        <f>D102</f>
        <v>46526.879999999997</v>
      </c>
      <c r="G151" s="8"/>
    </row>
    <row r="152" spans="1:7" x14ac:dyDescent="0.2">
      <c r="A152" s="4" t="s">
        <v>35</v>
      </c>
      <c r="B152" s="24"/>
      <c r="C152" s="12">
        <f>SUM(E118)</f>
        <v>705742.36</v>
      </c>
      <c r="D152" s="12">
        <f>SUM(C118)</f>
        <v>714570</v>
      </c>
      <c r="E152" s="13">
        <f t="shared" si="16"/>
        <v>0.9876462208041199</v>
      </c>
      <c r="F152" s="99">
        <f>D118</f>
        <v>8827.64</v>
      </c>
      <c r="G152" s="8"/>
    </row>
    <row r="153" spans="1:7" x14ac:dyDescent="0.2">
      <c r="A153" s="4" t="s">
        <v>34</v>
      </c>
      <c r="B153" s="24"/>
      <c r="C153" s="12">
        <f>SUM(E139)</f>
        <v>1506931.46</v>
      </c>
      <c r="D153" s="12">
        <f>C139</f>
        <v>1665113</v>
      </c>
      <c r="E153" s="13">
        <f t="shared" si="16"/>
        <v>0.9050025193485367</v>
      </c>
      <c r="F153" s="99">
        <f>D139</f>
        <v>158181.54</v>
      </c>
      <c r="G153" s="8"/>
    </row>
    <row r="154" spans="1:7" ht="13.5" thickBot="1" x14ac:dyDescent="0.25">
      <c r="A154" s="4" t="s">
        <v>66</v>
      </c>
      <c r="B154" s="24"/>
      <c r="C154" s="15">
        <f>SUM(C144:C153)</f>
        <v>11496073.299999997</v>
      </c>
      <c r="D154" s="15">
        <f>SUM(D144:D153)</f>
        <v>12261926.999999998</v>
      </c>
      <c r="E154" s="83">
        <f>C154/D154</f>
        <v>0.9375421416226013</v>
      </c>
      <c r="F154" s="98">
        <f>SUM(F145:F153)</f>
        <v>765853.7</v>
      </c>
      <c r="G154" s="8"/>
    </row>
    <row r="155" spans="1:7" x14ac:dyDescent="0.2">
      <c r="A155" s="4" t="s">
        <v>152</v>
      </c>
      <c r="B155" s="24"/>
      <c r="C155" s="12">
        <v>115000</v>
      </c>
      <c r="D155" s="12">
        <f>C143</f>
        <v>115000</v>
      </c>
      <c r="E155" s="85">
        <f>C155/D155</f>
        <v>1</v>
      </c>
      <c r="F155" s="8"/>
      <c r="G155" s="8"/>
    </row>
    <row r="156" spans="1:7" ht="13.5" thickBot="1" x14ac:dyDescent="0.25">
      <c r="A156" s="4" t="s">
        <v>66</v>
      </c>
      <c r="B156" s="24"/>
      <c r="C156" s="15">
        <f>SUM(C154+C155)</f>
        <v>11611073.299999997</v>
      </c>
      <c r="D156" s="15">
        <f>SUM(D154+D155)</f>
        <v>12376926.999999998</v>
      </c>
      <c r="E156" s="84">
        <f>C156/D156</f>
        <v>0.93812246771755203</v>
      </c>
      <c r="F156" s="98">
        <f>SUM(F154:F155)</f>
        <v>765853.7</v>
      </c>
      <c r="G156" s="8"/>
    </row>
    <row r="157" spans="1:7" x14ac:dyDescent="0.2">
      <c r="B157" s="25"/>
      <c r="C157" s="13"/>
      <c r="D157" s="5"/>
      <c r="E157" s="5"/>
      <c r="F157" s="8"/>
      <c r="G157" s="8"/>
    </row>
    <row r="158" spans="1:7" x14ac:dyDescent="0.2">
      <c r="C158" s="5"/>
      <c r="D158" s="5"/>
      <c r="E158" s="5"/>
      <c r="F158" s="8"/>
      <c r="G158" s="8"/>
    </row>
    <row r="159" spans="1:7" x14ac:dyDescent="0.2">
      <c r="G159" s="8"/>
    </row>
  </sheetData>
  <phoneticPr fontId="8" type="noConversion"/>
  <printOptions gridLines="1"/>
  <pageMargins left="0.75" right="0.75" top="1.1322463768115942" bottom="1" header="0.26268115942028986" footer="0.5"/>
  <pageSetup orientation="landscape" r:id="rId1"/>
  <headerFooter alignWithMargins="0">
    <oddHeader>&amp;C&amp;"Arial,Bold Italic"&amp;11 REGIONAL SCHOOL UNIT No. 67 
Budget by Warrant 
July 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Morin</dc:creator>
  <cp:lastModifiedBy>Lisa Morin</cp:lastModifiedBy>
  <cp:lastPrinted>2020-07-06T15:36:10Z</cp:lastPrinted>
  <dcterms:created xsi:type="dcterms:W3CDTF">1999-03-12T16:41:10Z</dcterms:created>
  <dcterms:modified xsi:type="dcterms:W3CDTF">2020-07-31T19:14:28Z</dcterms:modified>
</cp:coreProperties>
</file>