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HR Shared File\Health Insurance\Rates\2020-2021\"/>
    </mc:Choice>
  </mc:AlternateContent>
  <bookViews>
    <workbookView xWindow="0" yWindow="0" windowWidth="28800" windowHeight="12336"/>
  </bookViews>
  <sheets>
    <sheet name="19-20 Un-affiliated ra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L30" i="1" l="1"/>
  <c r="L29" i="1"/>
  <c r="L28" i="1"/>
  <c r="L24" i="1"/>
  <c r="L34" i="1" s="1"/>
  <c r="L25" i="1"/>
  <c r="L35" i="1" s="1"/>
  <c r="E24" i="1"/>
  <c r="E25" i="1"/>
  <c r="E23" i="1"/>
  <c r="L23" i="1" s="1"/>
  <c r="L33" i="1" s="1"/>
  <c r="L13" i="1"/>
  <c r="L12" i="1"/>
  <c r="L11" i="1"/>
  <c r="M30" i="1"/>
  <c r="M29" i="1"/>
  <c r="M28" i="1"/>
  <c r="M13" i="1"/>
  <c r="M12" i="1"/>
  <c r="M11" i="1"/>
  <c r="M7" i="1"/>
  <c r="M8" i="1"/>
  <c r="M24" i="1" l="1"/>
  <c r="M25" i="1"/>
  <c r="M23" i="1"/>
  <c r="M6" i="1"/>
  <c r="C35" i="1" l="1"/>
  <c r="M35" i="1" s="1"/>
  <c r="C34" i="1"/>
  <c r="M34" i="1" s="1"/>
  <c r="C33" i="1"/>
  <c r="M33" i="1" s="1"/>
  <c r="E30" i="1"/>
  <c r="F30" i="1" s="1"/>
  <c r="E29" i="1"/>
  <c r="F29" i="1" s="1"/>
  <c r="E28" i="1"/>
  <c r="F28" i="1" s="1"/>
  <c r="F25" i="1"/>
  <c r="F24" i="1"/>
  <c r="F23" i="1"/>
  <c r="C18" i="1"/>
  <c r="M18" i="1" s="1"/>
  <c r="C17" i="1"/>
  <c r="M17" i="1" s="1"/>
  <c r="C16" i="1"/>
  <c r="M16" i="1" s="1"/>
  <c r="H13" i="1"/>
  <c r="E13" i="1"/>
  <c r="F13" i="1" s="1"/>
  <c r="H12" i="1"/>
  <c r="E12" i="1"/>
  <c r="B12" i="1" s="1"/>
  <c r="K12" i="1" s="1"/>
  <c r="H11" i="1"/>
  <c r="E11" i="1"/>
  <c r="B11" i="1" s="1"/>
  <c r="K11" i="1" s="1"/>
  <c r="H8" i="1"/>
  <c r="H7" i="1"/>
  <c r="H6" i="1"/>
  <c r="B24" i="1" l="1"/>
  <c r="B25" i="1"/>
  <c r="B23" i="1"/>
  <c r="B33" i="1" s="1"/>
  <c r="B13" i="1"/>
  <c r="K13" i="1" s="1"/>
  <c r="F33" i="1"/>
  <c r="B28" i="1"/>
  <c r="K28" i="1" s="1"/>
  <c r="E35" i="1"/>
  <c r="F35" i="1"/>
  <c r="B30" i="1"/>
  <c r="K30" i="1" s="1"/>
  <c r="B29" i="1"/>
  <c r="K29" i="1" s="1"/>
  <c r="E34" i="1"/>
  <c r="I13" i="1"/>
  <c r="J13" i="1" s="1"/>
  <c r="F12" i="1"/>
  <c r="I12" i="1"/>
  <c r="J12" i="1" s="1"/>
  <c r="I11" i="1"/>
  <c r="J11" i="1" s="1"/>
  <c r="F34" i="1"/>
  <c r="F11" i="1"/>
  <c r="E33" i="1"/>
  <c r="B8" i="1" l="1"/>
  <c r="B35" i="1"/>
  <c r="B7" i="1"/>
  <c r="E7" i="1" s="1"/>
  <c r="B34" i="1"/>
  <c r="K25" i="1"/>
  <c r="K24" i="1"/>
  <c r="K23" i="1"/>
  <c r="B6" i="1"/>
  <c r="E6" i="1" s="1"/>
  <c r="L6" i="1" s="1"/>
  <c r="L16" i="1" s="1"/>
  <c r="L8" i="1" l="1"/>
  <c r="L18" i="1" s="1"/>
  <c r="K8" i="1"/>
  <c r="K7" i="1"/>
  <c r="L7" i="1"/>
  <c r="L17" i="1" s="1"/>
  <c r="K6" i="1"/>
  <c r="I8" i="1" l="1"/>
  <c r="J8" i="1" s="1"/>
  <c r="E18" i="1"/>
  <c r="F8" i="1"/>
  <c r="F18" i="1" s="1"/>
  <c r="F7" i="1"/>
  <c r="F17" i="1" s="1"/>
  <c r="I7" i="1"/>
  <c r="J7" i="1" s="1"/>
  <c r="E17" i="1"/>
  <c r="F6" i="1"/>
  <c r="F16" i="1" s="1"/>
  <c r="E16" i="1"/>
  <c r="I6" i="1"/>
  <c r="J6" i="1" s="1"/>
</calcChain>
</file>

<file path=xl/sharedStrings.xml><?xml version="1.0" encoding="utf-8"?>
<sst xmlns="http://schemas.openxmlformats.org/spreadsheetml/2006/main" count="61" uniqueCount="32">
  <si>
    <t>PPO Century Preferred</t>
  </si>
  <si>
    <t>Monthly</t>
  </si>
  <si>
    <t>Employee Share</t>
  </si>
  <si>
    <t>Premium</t>
  </si>
  <si>
    <t>Percent</t>
  </si>
  <si>
    <t>Per Month</t>
  </si>
  <si>
    <t xml:space="preserve">Amount per Paycheck </t>
  </si>
  <si>
    <t>w/ 1% Increase</t>
  </si>
  <si>
    <t>Employer Share</t>
  </si>
  <si>
    <t>*Subject to change  by contract</t>
  </si>
  <si>
    <t>=(monthly premium*12 months) divided by 20 pay checks</t>
  </si>
  <si>
    <t>BOE</t>
  </si>
  <si>
    <t>EMP/ 15%</t>
  </si>
  <si>
    <t>Diff.</t>
  </si>
  <si>
    <t>12 Mnth.</t>
  </si>
  <si>
    <t>MEDICAL  (PPO)</t>
  </si>
  <si>
    <t>*subject to change by contract</t>
  </si>
  <si>
    <t>Individual</t>
  </si>
  <si>
    <t>Two Person</t>
  </si>
  <si>
    <t>Family</t>
  </si>
  <si>
    <t>MEDICAL &amp; DENTAL</t>
  </si>
  <si>
    <t>***  All employee rates are stated in monthly terms; actual rates per pay period are achieved by multiplying the</t>
  </si>
  <si>
    <t xml:space="preserve">      monthly rate by 12 and then dividing by 20.</t>
  </si>
  <si>
    <t>Buy-up</t>
  </si>
  <si>
    <t>Annual</t>
  </si>
  <si>
    <t>DENTAL - Delta Dental</t>
  </si>
  <si>
    <t>EE Annual Premium</t>
  </si>
  <si>
    <t>Total Premium (BOE &amp; EE)</t>
  </si>
  <si>
    <t>High Deductible Health Plan (HDHP)</t>
  </si>
  <si>
    <t>MEDICAL HDHP w/HAS</t>
  </si>
  <si>
    <t>800112-126</t>
  </si>
  <si>
    <t>800112-127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</si>
</sst>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1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/>
    <xf numFmtId="7" fontId="9" fillId="0" borderId="0" xfId="0" applyNumberFormat="1" applyFont="1"/>
    <xf numFmtId="7" fontId="6" fillId="2" borderId="2" xfId="0" applyNumberFormat="1" applyFont="1" applyFill="1" applyBorder="1"/>
    <xf numFmtId="10" fontId="6" fillId="2" borderId="2" xfId="0" applyNumberFormat="1" applyFont="1" applyFill="1" applyBorder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Fill="1" applyBorder="1"/>
    <xf numFmtId="7" fontId="2" fillId="0" borderId="0" xfId="0" applyNumberFormat="1" applyFont="1" applyFill="1" applyBorder="1" applyAlignment="1">
      <alignment horizontal="center"/>
    </xf>
    <xf numFmtId="7" fontId="9" fillId="0" borderId="0" xfId="0" applyNumberFormat="1" applyFont="1" applyFill="1" applyBorder="1"/>
    <xf numFmtId="7" fontId="6" fillId="2" borderId="3" xfId="0" applyNumberFormat="1" applyFont="1" applyFill="1" applyBorder="1"/>
    <xf numFmtId="10" fontId="6" fillId="2" borderId="3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/>
    <xf numFmtId="9" fontId="6" fillId="2" borderId="3" xfId="0" applyNumberFormat="1" applyFont="1" applyFill="1" applyBorder="1"/>
    <xf numFmtId="0" fontId="6" fillId="0" borderId="4" xfId="0" applyFont="1" applyBorder="1"/>
    <xf numFmtId="7" fontId="9" fillId="0" borderId="4" xfId="0" applyNumberFormat="1" applyFont="1" applyBorder="1"/>
    <xf numFmtId="7" fontId="6" fillId="2" borderId="5" xfId="0" applyNumberFormat="1" applyFont="1" applyFill="1" applyBorder="1"/>
    <xf numFmtId="9" fontId="6" fillId="2" borderId="5" xfId="0" applyNumberFormat="1" applyFont="1" applyFill="1" applyBorder="1"/>
    <xf numFmtId="7" fontId="2" fillId="0" borderId="4" xfId="0" applyNumberFormat="1" applyFont="1" applyBorder="1"/>
    <xf numFmtId="7" fontId="2" fillId="0" borderId="4" xfId="0" applyNumberFormat="1" applyFont="1" applyFill="1" applyBorder="1"/>
    <xf numFmtId="9" fontId="2" fillId="0" borderId="4" xfId="0" applyNumberFormat="1" applyFont="1" applyFill="1" applyBorder="1"/>
    <xf numFmtId="7" fontId="2" fillId="0" borderId="0" xfId="0" applyNumberFormat="1" applyFont="1" applyBorder="1"/>
    <xf numFmtId="9" fontId="6" fillId="0" borderId="0" xfId="0" applyNumberFormat="1" applyFont="1" applyBorder="1"/>
    <xf numFmtId="7" fontId="6" fillId="0" borderId="0" xfId="0" applyNumberFormat="1" applyFont="1" applyFill="1" applyBorder="1"/>
    <xf numFmtId="7" fontId="6" fillId="0" borderId="0" xfId="0" applyNumberFormat="1" applyFont="1" applyFill="1" applyBorder="1" applyAlignment="1">
      <alignment horizontal="center"/>
    </xf>
    <xf numFmtId="9" fontId="0" fillId="0" borderId="0" xfId="0" applyNumberFormat="1"/>
    <xf numFmtId="7" fontId="0" fillId="0" borderId="0" xfId="0" applyNumberForma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7" fontId="6" fillId="2" borderId="6" xfId="0" applyNumberFormat="1" applyFont="1" applyFill="1" applyBorder="1"/>
    <xf numFmtId="9" fontId="6" fillId="2" borderId="6" xfId="0" applyNumberFormat="1" applyFont="1" applyFill="1" applyBorder="1"/>
    <xf numFmtId="9" fontId="6" fillId="0" borderId="0" xfId="0" applyNumberFormat="1" applyFont="1"/>
    <xf numFmtId="0" fontId="6" fillId="0" borderId="0" xfId="0" applyFont="1" applyAlignment="1">
      <alignment horizontal="center"/>
    </xf>
    <xf numFmtId="9" fontId="2" fillId="0" borderId="0" xfId="0" applyNumberFormat="1" applyFont="1"/>
    <xf numFmtId="0" fontId="0" fillId="0" borderId="0" xfId="0" applyAlignment="1">
      <alignment horizontal="center"/>
    </xf>
    <xf numFmtId="7" fontId="6" fillId="3" borderId="2" xfId="0" applyNumberFormat="1" applyFont="1" applyFill="1" applyBorder="1" applyAlignment="1">
      <alignment horizontal="center"/>
    </xf>
    <xf numFmtId="7" fontId="6" fillId="3" borderId="3" xfId="0" applyNumberFormat="1" applyFont="1" applyFill="1" applyBorder="1" applyAlignment="1">
      <alignment horizontal="center"/>
    </xf>
    <xf numFmtId="7" fontId="6" fillId="3" borderId="5" xfId="0" applyNumberFormat="1" applyFont="1" applyFill="1" applyBorder="1" applyAlignment="1">
      <alignment horizontal="center"/>
    </xf>
    <xf numFmtId="7" fontId="6" fillId="3" borderId="6" xfId="0" applyNumberFormat="1" applyFont="1" applyFill="1" applyBorder="1" applyAlignment="1">
      <alignment horizontal="center"/>
    </xf>
    <xf numFmtId="7" fontId="9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Layout" topLeftCell="A16" zoomScaleNormal="100" workbookViewId="0">
      <selection activeCell="C11" sqref="C11"/>
    </sheetView>
  </sheetViews>
  <sheetFormatPr defaultRowHeight="14.4" x14ac:dyDescent="0.3"/>
  <cols>
    <col min="1" max="1" width="22.6640625" customWidth="1"/>
    <col min="2" max="2" width="11.88671875" customWidth="1"/>
    <col min="3" max="3" width="13.109375" customWidth="1"/>
    <col min="4" max="4" width="12.109375" customWidth="1"/>
    <col min="5" max="5" width="15.6640625" customWidth="1"/>
    <col min="6" max="6" width="29.5546875" style="56" customWidth="1"/>
    <col min="7" max="7" width="13.109375" hidden="1" customWidth="1"/>
    <col min="8" max="8" width="10.33203125" hidden="1" customWidth="1"/>
    <col min="9" max="9" width="7.109375" hidden="1" customWidth="1"/>
    <col min="10" max="10" width="0" hidden="1" customWidth="1"/>
    <col min="11" max="11" width="13" customWidth="1"/>
    <col min="12" max="13" width="10.88671875" bestFit="1" customWidth="1"/>
    <col min="257" max="257" width="22.6640625" customWidth="1"/>
    <col min="258" max="258" width="9.6640625" customWidth="1"/>
    <col min="259" max="259" width="13.109375" customWidth="1"/>
    <col min="260" max="260" width="12.109375" customWidth="1"/>
    <col min="261" max="261" width="15.6640625" customWidth="1"/>
    <col min="262" max="262" width="29.5546875" customWidth="1"/>
    <col min="263" max="266" width="0" hidden="1" customWidth="1"/>
    <col min="267" max="267" width="13" customWidth="1"/>
    <col min="513" max="513" width="22.6640625" customWidth="1"/>
    <col min="514" max="514" width="9.6640625" customWidth="1"/>
    <col min="515" max="515" width="13.109375" customWidth="1"/>
    <col min="516" max="516" width="12.109375" customWidth="1"/>
    <col min="517" max="517" width="15.6640625" customWidth="1"/>
    <col min="518" max="518" width="29.5546875" customWidth="1"/>
    <col min="519" max="522" width="0" hidden="1" customWidth="1"/>
    <col min="523" max="523" width="13" customWidth="1"/>
    <col min="769" max="769" width="22.6640625" customWidth="1"/>
    <col min="770" max="770" width="9.6640625" customWidth="1"/>
    <col min="771" max="771" width="13.109375" customWidth="1"/>
    <col min="772" max="772" width="12.109375" customWidth="1"/>
    <col min="773" max="773" width="15.6640625" customWidth="1"/>
    <col min="774" max="774" width="29.5546875" customWidth="1"/>
    <col min="775" max="778" width="0" hidden="1" customWidth="1"/>
    <col min="779" max="779" width="13" customWidth="1"/>
    <col min="1025" max="1025" width="22.6640625" customWidth="1"/>
    <col min="1026" max="1026" width="9.6640625" customWidth="1"/>
    <col min="1027" max="1027" width="13.109375" customWidth="1"/>
    <col min="1028" max="1028" width="12.109375" customWidth="1"/>
    <col min="1029" max="1029" width="15.6640625" customWidth="1"/>
    <col min="1030" max="1030" width="29.5546875" customWidth="1"/>
    <col min="1031" max="1034" width="0" hidden="1" customWidth="1"/>
    <col min="1035" max="1035" width="13" customWidth="1"/>
    <col min="1281" max="1281" width="22.6640625" customWidth="1"/>
    <col min="1282" max="1282" width="9.6640625" customWidth="1"/>
    <col min="1283" max="1283" width="13.109375" customWidth="1"/>
    <col min="1284" max="1284" width="12.109375" customWidth="1"/>
    <col min="1285" max="1285" width="15.6640625" customWidth="1"/>
    <col min="1286" max="1286" width="29.5546875" customWidth="1"/>
    <col min="1287" max="1290" width="0" hidden="1" customWidth="1"/>
    <col min="1291" max="1291" width="13" customWidth="1"/>
    <col min="1537" max="1537" width="22.6640625" customWidth="1"/>
    <col min="1538" max="1538" width="9.6640625" customWidth="1"/>
    <col min="1539" max="1539" width="13.109375" customWidth="1"/>
    <col min="1540" max="1540" width="12.109375" customWidth="1"/>
    <col min="1541" max="1541" width="15.6640625" customWidth="1"/>
    <col min="1542" max="1542" width="29.5546875" customWidth="1"/>
    <col min="1543" max="1546" width="0" hidden="1" customWidth="1"/>
    <col min="1547" max="1547" width="13" customWidth="1"/>
    <col min="1793" max="1793" width="22.6640625" customWidth="1"/>
    <col min="1794" max="1794" width="9.6640625" customWidth="1"/>
    <col min="1795" max="1795" width="13.109375" customWidth="1"/>
    <col min="1796" max="1796" width="12.109375" customWidth="1"/>
    <col min="1797" max="1797" width="15.6640625" customWidth="1"/>
    <col min="1798" max="1798" width="29.5546875" customWidth="1"/>
    <col min="1799" max="1802" width="0" hidden="1" customWidth="1"/>
    <col min="1803" max="1803" width="13" customWidth="1"/>
    <col min="2049" max="2049" width="22.6640625" customWidth="1"/>
    <col min="2050" max="2050" width="9.6640625" customWidth="1"/>
    <col min="2051" max="2051" width="13.109375" customWidth="1"/>
    <col min="2052" max="2052" width="12.109375" customWidth="1"/>
    <col min="2053" max="2053" width="15.6640625" customWidth="1"/>
    <col min="2054" max="2054" width="29.5546875" customWidth="1"/>
    <col min="2055" max="2058" width="0" hidden="1" customWidth="1"/>
    <col min="2059" max="2059" width="13" customWidth="1"/>
    <col min="2305" max="2305" width="22.6640625" customWidth="1"/>
    <col min="2306" max="2306" width="9.6640625" customWidth="1"/>
    <col min="2307" max="2307" width="13.109375" customWidth="1"/>
    <col min="2308" max="2308" width="12.109375" customWidth="1"/>
    <col min="2309" max="2309" width="15.6640625" customWidth="1"/>
    <col min="2310" max="2310" width="29.5546875" customWidth="1"/>
    <col min="2311" max="2314" width="0" hidden="1" customWidth="1"/>
    <col min="2315" max="2315" width="13" customWidth="1"/>
    <col min="2561" max="2561" width="22.6640625" customWidth="1"/>
    <col min="2562" max="2562" width="9.6640625" customWidth="1"/>
    <col min="2563" max="2563" width="13.109375" customWidth="1"/>
    <col min="2564" max="2564" width="12.109375" customWidth="1"/>
    <col min="2565" max="2565" width="15.6640625" customWidth="1"/>
    <col min="2566" max="2566" width="29.5546875" customWidth="1"/>
    <col min="2567" max="2570" width="0" hidden="1" customWidth="1"/>
    <col min="2571" max="2571" width="13" customWidth="1"/>
    <col min="2817" max="2817" width="22.6640625" customWidth="1"/>
    <col min="2818" max="2818" width="9.6640625" customWidth="1"/>
    <col min="2819" max="2819" width="13.109375" customWidth="1"/>
    <col min="2820" max="2820" width="12.109375" customWidth="1"/>
    <col min="2821" max="2821" width="15.6640625" customWidth="1"/>
    <col min="2822" max="2822" width="29.5546875" customWidth="1"/>
    <col min="2823" max="2826" width="0" hidden="1" customWidth="1"/>
    <col min="2827" max="2827" width="13" customWidth="1"/>
    <col min="3073" max="3073" width="22.6640625" customWidth="1"/>
    <col min="3074" max="3074" width="9.6640625" customWidth="1"/>
    <col min="3075" max="3075" width="13.109375" customWidth="1"/>
    <col min="3076" max="3076" width="12.109375" customWidth="1"/>
    <col min="3077" max="3077" width="15.6640625" customWidth="1"/>
    <col min="3078" max="3078" width="29.5546875" customWidth="1"/>
    <col min="3079" max="3082" width="0" hidden="1" customWidth="1"/>
    <col min="3083" max="3083" width="13" customWidth="1"/>
    <col min="3329" max="3329" width="22.6640625" customWidth="1"/>
    <col min="3330" max="3330" width="9.6640625" customWidth="1"/>
    <col min="3331" max="3331" width="13.109375" customWidth="1"/>
    <col min="3332" max="3332" width="12.109375" customWidth="1"/>
    <col min="3333" max="3333" width="15.6640625" customWidth="1"/>
    <col min="3334" max="3334" width="29.5546875" customWidth="1"/>
    <col min="3335" max="3338" width="0" hidden="1" customWidth="1"/>
    <col min="3339" max="3339" width="13" customWidth="1"/>
    <col min="3585" max="3585" width="22.6640625" customWidth="1"/>
    <col min="3586" max="3586" width="9.6640625" customWidth="1"/>
    <col min="3587" max="3587" width="13.109375" customWidth="1"/>
    <col min="3588" max="3588" width="12.109375" customWidth="1"/>
    <col min="3589" max="3589" width="15.6640625" customWidth="1"/>
    <col min="3590" max="3590" width="29.5546875" customWidth="1"/>
    <col min="3591" max="3594" width="0" hidden="1" customWidth="1"/>
    <col min="3595" max="3595" width="13" customWidth="1"/>
    <col min="3841" max="3841" width="22.6640625" customWidth="1"/>
    <col min="3842" max="3842" width="9.6640625" customWidth="1"/>
    <col min="3843" max="3843" width="13.109375" customWidth="1"/>
    <col min="3844" max="3844" width="12.109375" customWidth="1"/>
    <col min="3845" max="3845" width="15.6640625" customWidth="1"/>
    <col min="3846" max="3846" width="29.5546875" customWidth="1"/>
    <col min="3847" max="3850" width="0" hidden="1" customWidth="1"/>
    <col min="3851" max="3851" width="13" customWidth="1"/>
    <col min="4097" max="4097" width="22.6640625" customWidth="1"/>
    <col min="4098" max="4098" width="9.6640625" customWidth="1"/>
    <col min="4099" max="4099" width="13.109375" customWidth="1"/>
    <col min="4100" max="4100" width="12.109375" customWidth="1"/>
    <col min="4101" max="4101" width="15.6640625" customWidth="1"/>
    <col min="4102" max="4102" width="29.5546875" customWidth="1"/>
    <col min="4103" max="4106" width="0" hidden="1" customWidth="1"/>
    <col min="4107" max="4107" width="13" customWidth="1"/>
    <col min="4353" max="4353" width="22.6640625" customWidth="1"/>
    <col min="4354" max="4354" width="9.6640625" customWidth="1"/>
    <col min="4355" max="4355" width="13.109375" customWidth="1"/>
    <col min="4356" max="4356" width="12.109375" customWidth="1"/>
    <col min="4357" max="4357" width="15.6640625" customWidth="1"/>
    <col min="4358" max="4358" width="29.5546875" customWidth="1"/>
    <col min="4359" max="4362" width="0" hidden="1" customWidth="1"/>
    <col min="4363" max="4363" width="13" customWidth="1"/>
    <col min="4609" max="4609" width="22.6640625" customWidth="1"/>
    <col min="4610" max="4610" width="9.6640625" customWidth="1"/>
    <col min="4611" max="4611" width="13.109375" customWidth="1"/>
    <col min="4612" max="4612" width="12.109375" customWidth="1"/>
    <col min="4613" max="4613" width="15.6640625" customWidth="1"/>
    <col min="4614" max="4614" width="29.5546875" customWidth="1"/>
    <col min="4615" max="4618" width="0" hidden="1" customWidth="1"/>
    <col min="4619" max="4619" width="13" customWidth="1"/>
    <col min="4865" max="4865" width="22.6640625" customWidth="1"/>
    <col min="4866" max="4866" width="9.6640625" customWidth="1"/>
    <col min="4867" max="4867" width="13.109375" customWidth="1"/>
    <col min="4868" max="4868" width="12.109375" customWidth="1"/>
    <col min="4869" max="4869" width="15.6640625" customWidth="1"/>
    <col min="4870" max="4870" width="29.5546875" customWidth="1"/>
    <col min="4871" max="4874" width="0" hidden="1" customWidth="1"/>
    <col min="4875" max="4875" width="13" customWidth="1"/>
    <col min="5121" max="5121" width="22.6640625" customWidth="1"/>
    <col min="5122" max="5122" width="9.6640625" customWidth="1"/>
    <col min="5123" max="5123" width="13.109375" customWidth="1"/>
    <col min="5124" max="5124" width="12.109375" customWidth="1"/>
    <col min="5125" max="5125" width="15.6640625" customWidth="1"/>
    <col min="5126" max="5126" width="29.5546875" customWidth="1"/>
    <col min="5127" max="5130" width="0" hidden="1" customWidth="1"/>
    <col min="5131" max="5131" width="13" customWidth="1"/>
    <col min="5377" max="5377" width="22.6640625" customWidth="1"/>
    <col min="5378" max="5378" width="9.6640625" customWidth="1"/>
    <col min="5379" max="5379" width="13.109375" customWidth="1"/>
    <col min="5380" max="5380" width="12.109375" customWidth="1"/>
    <col min="5381" max="5381" width="15.6640625" customWidth="1"/>
    <col min="5382" max="5382" width="29.5546875" customWidth="1"/>
    <col min="5383" max="5386" width="0" hidden="1" customWidth="1"/>
    <col min="5387" max="5387" width="13" customWidth="1"/>
    <col min="5633" max="5633" width="22.6640625" customWidth="1"/>
    <col min="5634" max="5634" width="9.6640625" customWidth="1"/>
    <col min="5635" max="5635" width="13.109375" customWidth="1"/>
    <col min="5636" max="5636" width="12.109375" customWidth="1"/>
    <col min="5637" max="5637" width="15.6640625" customWidth="1"/>
    <col min="5638" max="5638" width="29.5546875" customWidth="1"/>
    <col min="5639" max="5642" width="0" hidden="1" customWidth="1"/>
    <col min="5643" max="5643" width="13" customWidth="1"/>
    <col min="5889" max="5889" width="22.6640625" customWidth="1"/>
    <col min="5890" max="5890" width="9.6640625" customWidth="1"/>
    <col min="5891" max="5891" width="13.109375" customWidth="1"/>
    <col min="5892" max="5892" width="12.109375" customWidth="1"/>
    <col min="5893" max="5893" width="15.6640625" customWidth="1"/>
    <col min="5894" max="5894" width="29.5546875" customWidth="1"/>
    <col min="5895" max="5898" width="0" hidden="1" customWidth="1"/>
    <col min="5899" max="5899" width="13" customWidth="1"/>
    <col min="6145" max="6145" width="22.6640625" customWidth="1"/>
    <col min="6146" max="6146" width="9.6640625" customWidth="1"/>
    <col min="6147" max="6147" width="13.109375" customWidth="1"/>
    <col min="6148" max="6148" width="12.109375" customWidth="1"/>
    <col min="6149" max="6149" width="15.6640625" customWidth="1"/>
    <col min="6150" max="6150" width="29.5546875" customWidth="1"/>
    <col min="6151" max="6154" width="0" hidden="1" customWidth="1"/>
    <col min="6155" max="6155" width="13" customWidth="1"/>
    <col min="6401" max="6401" width="22.6640625" customWidth="1"/>
    <col min="6402" max="6402" width="9.6640625" customWidth="1"/>
    <col min="6403" max="6403" width="13.109375" customWidth="1"/>
    <col min="6404" max="6404" width="12.109375" customWidth="1"/>
    <col min="6405" max="6405" width="15.6640625" customWidth="1"/>
    <col min="6406" max="6406" width="29.5546875" customWidth="1"/>
    <col min="6407" max="6410" width="0" hidden="1" customWidth="1"/>
    <col min="6411" max="6411" width="13" customWidth="1"/>
    <col min="6657" max="6657" width="22.6640625" customWidth="1"/>
    <col min="6658" max="6658" width="9.6640625" customWidth="1"/>
    <col min="6659" max="6659" width="13.109375" customWidth="1"/>
    <col min="6660" max="6660" width="12.109375" customWidth="1"/>
    <col min="6661" max="6661" width="15.6640625" customWidth="1"/>
    <col min="6662" max="6662" width="29.5546875" customWidth="1"/>
    <col min="6663" max="6666" width="0" hidden="1" customWidth="1"/>
    <col min="6667" max="6667" width="13" customWidth="1"/>
    <col min="6913" max="6913" width="22.6640625" customWidth="1"/>
    <col min="6914" max="6914" width="9.6640625" customWidth="1"/>
    <col min="6915" max="6915" width="13.109375" customWidth="1"/>
    <col min="6916" max="6916" width="12.109375" customWidth="1"/>
    <col min="6917" max="6917" width="15.6640625" customWidth="1"/>
    <col min="6918" max="6918" width="29.5546875" customWidth="1"/>
    <col min="6919" max="6922" width="0" hidden="1" customWidth="1"/>
    <col min="6923" max="6923" width="13" customWidth="1"/>
    <col min="7169" max="7169" width="22.6640625" customWidth="1"/>
    <col min="7170" max="7170" width="9.6640625" customWidth="1"/>
    <col min="7171" max="7171" width="13.109375" customWidth="1"/>
    <col min="7172" max="7172" width="12.109375" customWidth="1"/>
    <col min="7173" max="7173" width="15.6640625" customWidth="1"/>
    <col min="7174" max="7174" width="29.5546875" customWidth="1"/>
    <col min="7175" max="7178" width="0" hidden="1" customWidth="1"/>
    <col min="7179" max="7179" width="13" customWidth="1"/>
    <col min="7425" max="7425" width="22.6640625" customWidth="1"/>
    <col min="7426" max="7426" width="9.6640625" customWidth="1"/>
    <col min="7427" max="7427" width="13.109375" customWidth="1"/>
    <col min="7428" max="7428" width="12.109375" customWidth="1"/>
    <col min="7429" max="7429" width="15.6640625" customWidth="1"/>
    <col min="7430" max="7430" width="29.5546875" customWidth="1"/>
    <col min="7431" max="7434" width="0" hidden="1" customWidth="1"/>
    <col min="7435" max="7435" width="13" customWidth="1"/>
    <col min="7681" max="7681" width="22.6640625" customWidth="1"/>
    <col min="7682" max="7682" width="9.6640625" customWidth="1"/>
    <col min="7683" max="7683" width="13.109375" customWidth="1"/>
    <col min="7684" max="7684" width="12.109375" customWidth="1"/>
    <col min="7685" max="7685" width="15.6640625" customWidth="1"/>
    <col min="7686" max="7686" width="29.5546875" customWidth="1"/>
    <col min="7687" max="7690" width="0" hidden="1" customWidth="1"/>
    <col min="7691" max="7691" width="13" customWidth="1"/>
    <col min="7937" max="7937" width="22.6640625" customWidth="1"/>
    <col min="7938" max="7938" width="9.6640625" customWidth="1"/>
    <col min="7939" max="7939" width="13.109375" customWidth="1"/>
    <col min="7940" max="7940" width="12.109375" customWidth="1"/>
    <col min="7941" max="7941" width="15.6640625" customWidth="1"/>
    <col min="7942" max="7942" width="29.5546875" customWidth="1"/>
    <col min="7943" max="7946" width="0" hidden="1" customWidth="1"/>
    <col min="7947" max="7947" width="13" customWidth="1"/>
    <col min="8193" max="8193" width="22.6640625" customWidth="1"/>
    <col min="8194" max="8194" width="9.6640625" customWidth="1"/>
    <col min="8195" max="8195" width="13.109375" customWidth="1"/>
    <col min="8196" max="8196" width="12.109375" customWidth="1"/>
    <col min="8197" max="8197" width="15.6640625" customWidth="1"/>
    <col min="8198" max="8198" width="29.5546875" customWidth="1"/>
    <col min="8199" max="8202" width="0" hidden="1" customWidth="1"/>
    <col min="8203" max="8203" width="13" customWidth="1"/>
    <col min="8449" max="8449" width="22.6640625" customWidth="1"/>
    <col min="8450" max="8450" width="9.6640625" customWidth="1"/>
    <col min="8451" max="8451" width="13.109375" customWidth="1"/>
    <col min="8452" max="8452" width="12.109375" customWidth="1"/>
    <col min="8453" max="8453" width="15.6640625" customWidth="1"/>
    <col min="8454" max="8454" width="29.5546875" customWidth="1"/>
    <col min="8455" max="8458" width="0" hidden="1" customWidth="1"/>
    <col min="8459" max="8459" width="13" customWidth="1"/>
    <col min="8705" max="8705" width="22.6640625" customWidth="1"/>
    <col min="8706" max="8706" width="9.6640625" customWidth="1"/>
    <col min="8707" max="8707" width="13.109375" customWidth="1"/>
    <col min="8708" max="8708" width="12.109375" customWidth="1"/>
    <col min="8709" max="8709" width="15.6640625" customWidth="1"/>
    <col min="8710" max="8710" width="29.5546875" customWidth="1"/>
    <col min="8711" max="8714" width="0" hidden="1" customWidth="1"/>
    <col min="8715" max="8715" width="13" customWidth="1"/>
    <col min="8961" max="8961" width="22.6640625" customWidth="1"/>
    <col min="8962" max="8962" width="9.6640625" customWidth="1"/>
    <col min="8963" max="8963" width="13.109375" customWidth="1"/>
    <col min="8964" max="8964" width="12.109375" customWidth="1"/>
    <col min="8965" max="8965" width="15.6640625" customWidth="1"/>
    <col min="8966" max="8966" width="29.5546875" customWidth="1"/>
    <col min="8967" max="8970" width="0" hidden="1" customWidth="1"/>
    <col min="8971" max="8971" width="13" customWidth="1"/>
    <col min="9217" max="9217" width="22.6640625" customWidth="1"/>
    <col min="9218" max="9218" width="9.6640625" customWidth="1"/>
    <col min="9219" max="9219" width="13.109375" customWidth="1"/>
    <col min="9220" max="9220" width="12.109375" customWidth="1"/>
    <col min="9221" max="9221" width="15.6640625" customWidth="1"/>
    <col min="9222" max="9222" width="29.5546875" customWidth="1"/>
    <col min="9223" max="9226" width="0" hidden="1" customWidth="1"/>
    <col min="9227" max="9227" width="13" customWidth="1"/>
    <col min="9473" max="9473" width="22.6640625" customWidth="1"/>
    <col min="9474" max="9474" width="9.6640625" customWidth="1"/>
    <col min="9475" max="9475" width="13.109375" customWidth="1"/>
    <col min="9476" max="9476" width="12.109375" customWidth="1"/>
    <col min="9477" max="9477" width="15.6640625" customWidth="1"/>
    <col min="9478" max="9478" width="29.5546875" customWidth="1"/>
    <col min="9479" max="9482" width="0" hidden="1" customWidth="1"/>
    <col min="9483" max="9483" width="13" customWidth="1"/>
    <col min="9729" max="9729" width="22.6640625" customWidth="1"/>
    <col min="9730" max="9730" width="9.6640625" customWidth="1"/>
    <col min="9731" max="9731" width="13.109375" customWidth="1"/>
    <col min="9732" max="9732" width="12.109375" customWidth="1"/>
    <col min="9733" max="9733" width="15.6640625" customWidth="1"/>
    <col min="9734" max="9734" width="29.5546875" customWidth="1"/>
    <col min="9735" max="9738" width="0" hidden="1" customWidth="1"/>
    <col min="9739" max="9739" width="13" customWidth="1"/>
    <col min="9985" max="9985" width="22.6640625" customWidth="1"/>
    <col min="9986" max="9986" width="9.6640625" customWidth="1"/>
    <col min="9987" max="9987" width="13.109375" customWidth="1"/>
    <col min="9988" max="9988" width="12.109375" customWidth="1"/>
    <col min="9989" max="9989" width="15.6640625" customWidth="1"/>
    <col min="9990" max="9990" width="29.5546875" customWidth="1"/>
    <col min="9991" max="9994" width="0" hidden="1" customWidth="1"/>
    <col min="9995" max="9995" width="13" customWidth="1"/>
    <col min="10241" max="10241" width="22.6640625" customWidth="1"/>
    <col min="10242" max="10242" width="9.6640625" customWidth="1"/>
    <col min="10243" max="10243" width="13.109375" customWidth="1"/>
    <col min="10244" max="10244" width="12.109375" customWidth="1"/>
    <col min="10245" max="10245" width="15.6640625" customWidth="1"/>
    <col min="10246" max="10246" width="29.5546875" customWidth="1"/>
    <col min="10247" max="10250" width="0" hidden="1" customWidth="1"/>
    <col min="10251" max="10251" width="13" customWidth="1"/>
    <col min="10497" max="10497" width="22.6640625" customWidth="1"/>
    <col min="10498" max="10498" width="9.6640625" customWidth="1"/>
    <col min="10499" max="10499" width="13.109375" customWidth="1"/>
    <col min="10500" max="10500" width="12.109375" customWidth="1"/>
    <col min="10501" max="10501" width="15.6640625" customWidth="1"/>
    <col min="10502" max="10502" width="29.5546875" customWidth="1"/>
    <col min="10503" max="10506" width="0" hidden="1" customWidth="1"/>
    <col min="10507" max="10507" width="13" customWidth="1"/>
    <col min="10753" max="10753" width="22.6640625" customWidth="1"/>
    <col min="10754" max="10754" width="9.6640625" customWidth="1"/>
    <col min="10755" max="10755" width="13.109375" customWidth="1"/>
    <col min="10756" max="10756" width="12.109375" customWidth="1"/>
    <col min="10757" max="10757" width="15.6640625" customWidth="1"/>
    <col min="10758" max="10758" width="29.5546875" customWidth="1"/>
    <col min="10759" max="10762" width="0" hidden="1" customWidth="1"/>
    <col min="10763" max="10763" width="13" customWidth="1"/>
    <col min="11009" max="11009" width="22.6640625" customWidth="1"/>
    <col min="11010" max="11010" width="9.6640625" customWidth="1"/>
    <col min="11011" max="11011" width="13.109375" customWidth="1"/>
    <col min="11012" max="11012" width="12.109375" customWidth="1"/>
    <col min="11013" max="11013" width="15.6640625" customWidth="1"/>
    <col min="11014" max="11014" width="29.5546875" customWidth="1"/>
    <col min="11015" max="11018" width="0" hidden="1" customWidth="1"/>
    <col min="11019" max="11019" width="13" customWidth="1"/>
    <col min="11265" max="11265" width="22.6640625" customWidth="1"/>
    <col min="11266" max="11266" width="9.6640625" customWidth="1"/>
    <col min="11267" max="11267" width="13.109375" customWidth="1"/>
    <col min="11268" max="11268" width="12.109375" customWidth="1"/>
    <col min="11269" max="11269" width="15.6640625" customWidth="1"/>
    <col min="11270" max="11270" width="29.5546875" customWidth="1"/>
    <col min="11271" max="11274" width="0" hidden="1" customWidth="1"/>
    <col min="11275" max="11275" width="13" customWidth="1"/>
    <col min="11521" max="11521" width="22.6640625" customWidth="1"/>
    <col min="11522" max="11522" width="9.6640625" customWidth="1"/>
    <col min="11523" max="11523" width="13.109375" customWidth="1"/>
    <col min="11524" max="11524" width="12.109375" customWidth="1"/>
    <col min="11525" max="11525" width="15.6640625" customWidth="1"/>
    <col min="11526" max="11526" width="29.5546875" customWidth="1"/>
    <col min="11527" max="11530" width="0" hidden="1" customWidth="1"/>
    <col min="11531" max="11531" width="13" customWidth="1"/>
    <col min="11777" max="11777" width="22.6640625" customWidth="1"/>
    <col min="11778" max="11778" width="9.6640625" customWidth="1"/>
    <col min="11779" max="11779" width="13.109375" customWidth="1"/>
    <col min="11780" max="11780" width="12.109375" customWidth="1"/>
    <col min="11781" max="11781" width="15.6640625" customWidth="1"/>
    <col min="11782" max="11782" width="29.5546875" customWidth="1"/>
    <col min="11783" max="11786" width="0" hidden="1" customWidth="1"/>
    <col min="11787" max="11787" width="13" customWidth="1"/>
    <col min="12033" max="12033" width="22.6640625" customWidth="1"/>
    <col min="12034" max="12034" width="9.6640625" customWidth="1"/>
    <col min="12035" max="12035" width="13.109375" customWidth="1"/>
    <col min="12036" max="12036" width="12.109375" customWidth="1"/>
    <col min="12037" max="12037" width="15.6640625" customWidth="1"/>
    <col min="12038" max="12038" width="29.5546875" customWidth="1"/>
    <col min="12039" max="12042" width="0" hidden="1" customWidth="1"/>
    <col min="12043" max="12043" width="13" customWidth="1"/>
    <col min="12289" max="12289" width="22.6640625" customWidth="1"/>
    <col min="12290" max="12290" width="9.6640625" customWidth="1"/>
    <col min="12291" max="12291" width="13.109375" customWidth="1"/>
    <col min="12292" max="12292" width="12.109375" customWidth="1"/>
    <col min="12293" max="12293" width="15.6640625" customWidth="1"/>
    <col min="12294" max="12294" width="29.5546875" customWidth="1"/>
    <col min="12295" max="12298" width="0" hidden="1" customWidth="1"/>
    <col min="12299" max="12299" width="13" customWidth="1"/>
    <col min="12545" max="12545" width="22.6640625" customWidth="1"/>
    <col min="12546" max="12546" width="9.6640625" customWidth="1"/>
    <col min="12547" max="12547" width="13.109375" customWidth="1"/>
    <col min="12548" max="12548" width="12.109375" customWidth="1"/>
    <col min="12549" max="12549" width="15.6640625" customWidth="1"/>
    <col min="12550" max="12550" width="29.5546875" customWidth="1"/>
    <col min="12551" max="12554" width="0" hidden="1" customWidth="1"/>
    <col min="12555" max="12555" width="13" customWidth="1"/>
    <col min="12801" max="12801" width="22.6640625" customWidth="1"/>
    <col min="12802" max="12802" width="9.6640625" customWidth="1"/>
    <col min="12803" max="12803" width="13.109375" customWidth="1"/>
    <col min="12804" max="12804" width="12.109375" customWidth="1"/>
    <col min="12805" max="12805" width="15.6640625" customWidth="1"/>
    <col min="12806" max="12806" width="29.5546875" customWidth="1"/>
    <col min="12807" max="12810" width="0" hidden="1" customWidth="1"/>
    <col min="12811" max="12811" width="13" customWidth="1"/>
    <col min="13057" max="13057" width="22.6640625" customWidth="1"/>
    <col min="13058" max="13058" width="9.6640625" customWidth="1"/>
    <col min="13059" max="13059" width="13.109375" customWidth="1"/>
    <col min="13060" max="13060" width="12.109375" customWidth="1"/>
    <col min="13061" max="13061" width="15.6640625" customWidth="1"/>
    <col min="13062" max="13062" width="29.5546875" customWidth="1"/>
    <col min="13063" max="13066" width="0" hidden="1" customWidth="1"/>
    <col min="13067" max="13067" width="13" customWidth="1"/>
    <col min="13313" max="13313" width="22.6640625" customWidth="1"/>
    <col min="13314" max="13314" width="9.6640625" customWidth="1"/>
    <col min="13315" max="13315" width="13.109375" customWidth="1"/>
    <col min="13316" max="13316" width="12.109375" customWidth="1"/>
    <col min="13317" max="13317" width="15.6640625" customWidth="1"/>
    <col min="13318" max="13318" width="29.5546875" customWidth="1"/>
    <col min="13319" max="13322" width="0" hidden="1" customWidth="1"/>
    <col min="13323" max="13323" width="13" customWidth="1"/>
    <col min="13569" max="13569" width="22.6640625" customWidth="1"/>
    <col min="13570" max="13570" width="9.6640625" customWidth="1"/>
    <col min="13571" max="13571" width="13.109375" customWidth="1"/>
    <col min="13572" max="13572" width="12.109375" customWidth="1"/>
    <col min="13573" max="13573" width="15.6640625" customWidth="1"/>
    <col min="13574" max="13574" width="29.5546875" customWidth="1"/>
    <col min="13575" max="13578" width="0" hidden="1" customWidth="1"/>
    <col min="13579" max="13579" width="13" customWidth="1"/>
    <col min="13825" max="13825" width="22.6640625" customWidth="1"/>
    <col min="13826" max="13826" width="9.6640625" customWidth="1"/>
    <col min="13827" max="13827" width="13.109375" customWidth="1"/>
    <col min="13828" max="13828" width="12.109375" customWidth="1"/>
    <col min="13829" max="13829" width="15.6640625" customWidth="1"/>
    <col min="13830" max="13830" width="29.5546875" customWidth="1"/>
    <col min="13831" max="13834" width="0" hidden="1" customWidth="1"/>
    <col min="13835" max="13835" width="13" customWidth="1"/>
    <col min="14081" max="14081" width="22.6640625" customWidth="1"/>
    <col min="14082" max="14082" width="9.6640625" customWidth="1"/>
    <col min="14083" max="14083" width="13.109375" customWidth="1"/>
    <col min="14084" max="14084" width="12.109375" customWidth="1"/>
    <col min="14085" max="14085" width="15.6640625" customWidth="1"/>
    <col min="14086" max="14086" width="29.5546875" customWidth="1"/>
    <col min="14087" max="14090" width="0" hidden="1" customWidth="1"/>
    <col min="14091" max="14091" width="13" customWidth="1"/>
    <col min="14337" max="14337" width="22.6640625" customWidth="1"/>
    <col min="14338" max="14338" width="9.6640625" customWidth="1"/>
    <col min="14339" max="14339" width="13.109375" customWidth="1"/>
    <col min="14340" max="14340" width="12.109375" customWidth="1"/>
    <col min="14341" max="14341" width="15.6640625" customWidth="1"/>
    <col min="14342" max="14342" width="29.5546875" customWidth="1"/>
    <col min="14343" max="14346" width="0" hidden="1" customWidth="1"/>
    <col min="14347" max="14347" width="13" customWidth="1"/>
    <col min="14593" max="14593" width="22.6640625" customWidth="1"/>
    <col min="14594" max="14594" width="9.6640625" customWidth="1"/>
    <col min="14595" max="14595" width="13.109375" customWidth="1"/>
    <col min="14596" max="14596" width="12.109375" customWidth="1"/>
    <col min="14597" max="14597" width="15.6640625" customWidth="1"/>
    <col min="14598" max="14598" width="29.5546875" customWidth="1"/>
    <col min="14599" max="14602" width="0" hidden="1" customWidth="1"/>
    <col min="14603" max="14603" width="13" customWidth="1"/>
    <col min="14849" max="14849" width="22.6640625" customWidth="1"/>
    <col min="14850" max="14850" width="9.6640625" customWidth="1"/>
    <col min="14851" max="14851" width="13.109375" customWidth="1"/>
    <col min="14852" max="14852" width="12.109375" customWidth="1"/>
    <col min="14853" max="14853" width="15.6640625" customWidth="1"/>
    <col min="14854" max="14854" width="29.5546875" customWidth="1"/>
    <col min="14855" max="14858" width="0" hidden="1" customWidth="1"/>
    <col min="14859" max="14859" width="13" customWidth="1"/>
    <col min="15105" max="15105" width="22.6640625" customWidth="1"/>
    <col min="15106" max="15106" width="9.6640625" customWidth="1"/>
    <col min="15107" max="15107" width="13.109375" customWidth="1"/>
    <col min="15108" max="15108" width="12.109375" customWidth="1"/>
    <col min="15109" max="15109" width="15.6640625" customWidth="1"/>
    <col min="15110" max="15110" width="29.5546875" customWidth="1"/>
    <col min="15111" max="15114" width="0" hidden="1" customWidth="1"/>
    <col min="15115" max="15115" width="13" customWidth="1"/>
    <col min="15361" max="15361" width="22.6640625" customWidth="1"/>
    <col min="15362" max="15362" width="9.6640625" customWidth="1"/>
    <col min="15363" max="15363" width="13.109375" customWidth="1"/>
    <col min="15364" max="15364" width="12.109375" customWidth="1"/>
    <col min="15365" max="15365" width="15.6640625" customWidth="1"/>
    <col min="15366" max="15366" width="29.5546875" customWidth="1"/>
    <col min="15367" max="15370" width="0" hidden="1" customWidth="1"/>
    <col min="15371" max="15371" width="13" customWidth="1"/>
    <col min="15617" max="15617" width="22.6640625" customWidth="1"/>
    <col min="15618" max="15618" width="9.6640625" customWidth="1"/>
    <col min="15619" max="15619" width="13.109375" customWidth="1"/>
    <col min="15620" max="15620" width="12.109375" customWidth="1"/>
    <col min="15621" max="15621" width="15.6640625" customWidth="1"/>
    <col min="15622" max="15622" width="29.5546875" customWidth="1"/>
    <col min="15623" max="15626" width="0" hidden="1" customWidth="1"/>
    <col min="15627" max="15627" width="13" customWidth="1"/>
    <col min="15873" max="15873" width="22.6640625" customWidth="1"/>
    <col min="15874" max="15874" width="9.6640625" customWidth="1"/>
    <col min="15875" max="15875" width="13.109375" customWidth="1"/>
    <col min="15876" max="15876" width="12.109375" customWidth="1"/>
    <col min="15877" max="15877" width="15.6640625" customWidth="1"/>
    <col min="15878" max="15878" width="29.5546875" customWidth="1"/>
    <col min="15879" max="15882" width="0" hidden="1" customWidth="1"/>
    <col min="15883" max="15883" width="13" customWidth="1"/>
    <col min="16129" max="16129" width="22.6640625" customWidth="1"/>
    <col min="16130" max="16130" width="9.6640625" customWidth="1"/>
    <col min="16131" max="16131" width="13.109375" customWidth="1"/>
    <col min="16132" max="16132" width="12.109375" customWidth="1"/>
    <col min="16133" max="16133" width="15.6640625" customWidth="1"/>
    <col min="16134" max="16134" width="29.5546875" customWidth="1"/>
    <col min="16135" max="16138" width="0" hidden="1" customWidth="1"/>
    <col min="16139" max="16139" width="13" customWidth="1"/>
  </cols>
  <sheetData>
    <row r="1" spans="1:13" ht="21" x14ac:dyDescent="0.4">
      <c r="A1" s="1" t="s">
        <v>0</v>
      </c>
      <c r="B1" s="2"/>
      <c r="C1" s="3"/>
      <c r="D1" s="2"/>
      <c r="E1" s="2"/>
      <c r="F1" s="3"/>
      <c r="G1" s="2"/>
      <c r="H1" s="4"/>
      <c r="I1" s="4"/>
      <c r="J1" s="4"/>
      <c r="K1" s="4"/>
    </row>
    <row r="2" spans="1:13" s="5" customFormat="1" ht="13.2" x14ac:dyDescent="0.25">
      <c r="B2" s="6"/>
      <c r="C2" s="7" t="s">
        <v>1</v>
      </c>
      <c r="D2" s="63" t="s">
        <v>2</v>
      </c>
      <c r="E2" s="63"/>
      <c r="F2" s="8"/>
      <c r="G2" s="6"/>
      <c r="H2" s="9"/>
      <c r="I2" s="9"/>
      <c r="J2" s="9"/>
      <c r="K2" s="10"/>
    </row>
    <row r="3" spans="1:13" s="5" customFormat="1" ht="13.2" x14ac:dyDescent="0.25">
      <c r="B3" s="6"/>
      <c r="C3" s="7" t="s">
        <v>3</v>
      </c>
      <c r="D3" s="7" t="s">
        <v>4</v>
      </c>
      <c r="E3" s="5" t="s">
        <v>5</v>
      </c>
      <c r="F3" s="7" t="s">
        <v>6</v>
      </c>
      <c r="G3" s="11" t="s">
        <v>7</v>
      </c>
      <c r="H3" s="9"/>
      <c r="I3" s="9"/>
      <c r="J3" s="9"/>
      <c r="K3" s="10"/>
    </row>
    <row r="4" spans="1:13" ht="51.75" customHeight="1" x14ac:dyDescent="0.3">
      <c r="A4" s="12" t="s">
        <v>30</v>
      </c>
      <c r="B4" s="13" t="s">
        <v>8</v>
      </c>
      <c r="C4" s="12"/>
      <c r="D4" s="14" t="s">
        <v>9</v>
      </c>
      <c r="E4" s="14" t="s">
        <v>9</v>
      </c>
      <c r="F4" s="15" t="s">
        <v>10</v>
      </c>
      <c r="G4" s="3" t="s">
        <v>11</v>
      </c>
      <c r="H4" s="16" t="s">
        <v>12</v>
      </c>
      <c r="I4" s="17" t="s">
        <v>13</v>
      </c>
      <c r="J4" s="4" t="s">
        <v>14</v>
      </c>
      <c r="K4" s="13" t="s">
        <v>8</v>
      </c>
      <c r="L4" s="62" t="s">
        <v>26</v>
      </c>
      <c r="M4" s="62" t="s">
        <v>27</v>
      </c>
    </row>
    <row r="5" spans="1:13" x14ac:dyDescent="0.3">
      <c r="A5" s="18" t="s">
        <v>15</v>
      </c>
      <c r="B5" s="19" t="s">
        <v>24</v>
      </c>
      <c r="C5" s="12"/>
      <c r="D5" s="20"/>
      <c r="E5" s="20"/>
      <c r="F5" s="21" t="s">
        <v>16</v>
      </c>
      <c r="G5" s="2"/>
      <c r="H5" s="4"/>
      <c r="I5" s="4"/>
      <c r="J5" s="4"/>
      <c r="K5" s="22"/>
    </row>
    <row r="6" spans="1:13" x14ac:dyDescent="0.3">
      <c r="A6" s="12" t="s">
        <v>17</v>
      </c>
      <c r="B6" s="61">
        <f>(B23*12)+1000</f>
        <v>9144.52</v>
      </c>
      <c r="C6" s="24">
        <v>1039.94</v>
      </c>
      <c r="D6" s="25" t="s">
        <v>23</v>
      </c>
      <c r="E6" s="24">
        <f>((C6*12)-B6)/12</f>
        <v>277.8966666666667</v>
      </c>
      <c r="F6" s="57">
        <f>(E6*12)/20</f>
        <v>166.738</v>
      </c>
      <c r="G6" s="26">
        <v>455.14</v>
      </c>
      <c r="H6" s="27">
        <f>G6*0.15</f>
        <v>68.271000000000001</v>
      </c>
      <c r="I6" s="28">
        <f>H6-E6</f>
        <v>-209.62566666666669</v>
      </c>
      <c r="J6" s="27">
        <f>I6*6</f>
        <v>-1257.7540000000001</v>
      </c>
      <c r="K6" s="29">
        <f>B6/20</f>
        <v>457.226</v>
      </c>
      <c r="L6" s="47">
        <f>E6*12</f>
        <v>3334.76</v>
      </c>
      <c r="M6" s="47">
        <f>C6*12</f>
        <v>12479.28</v>
      </c>
    </row>
    <row r="7" spans="1:13" x14ac:dyDescent="0.3">
      <c r="A7" s="12" t="s">
        <v>18</v>
      </c>
      <c r="B7" s="61">
        <f>(B24*12)+2000</f>
        <v>18617.976500000001</v>
      </c>
      <c r="C7" s="30">
        <v>2079.9699999999998</v>
      </c>
      <c r="D7" s="31" t="s">
        <v>23</v>
      </c>
      <c r="E7" s="24">
        <f t="shared" ref="E7:E8" si="0">((C7*12)-B7)/12</f>
        <v>528.47195833333319</v>
      </c>
      <c r="F7" s="58">
        <f>(E7*12)/20</f>
        <v>317.08317499999993</v>
      </c>
      <c r="G7" s="26">
        <v>910.25</v>
      </c>
      <c r="H7" s="27">
        <f>G7*0.15</f>
        <v>136.53749999999999</v>
      </c>
      <c r="I7" s="28">
        <f>H7-E7</f>
        <v>-391.93445833333317</v>
      </c>
      <c r="J7" s="27">
        <f>I7*6</f>
        <v>-2351.606749999999</v>
      </c>
      <c r="K7" s="29">
        <f t="shared" ref="K7:K8" si="1">B7/20</f>
        <v>930.89882499999999</v>
      </c>
      <c r="L7" s="47">
        <f t="shared" ref="L7:L8" si="2">E7*12</f>
        <v>6341.6634999999987</v>
      </c>
      <c r="M7" s="47">
        <f t="shared" ref="M7:M8" si="3">C7*12</f>
        <v>24959.64</v>
      </c>
    </row>
    <row r="8" spans="1:13" x14ac:dyDescent="0.3">
      <c r="A8" s="12" t="s">
        <v>19</v>
      </c>
      <c r="B8" s="61">
        <f>(B25*12)+2000</f>
        <v>22345.421000000002</v>
      </c>
      <c r="C8" s="30">
        <v>2550.13</v>
      </c>
      <c r="D8" s="31" t="s">
        <v>23</v>
      </c>
      <c r="E8" s="24">
        <f>((C8*12)-B8)/12</f>
        <v>688.01158333333331</v>
      </c>
      <c r="F8" s="58">
        <f>(E8*12)/20</f>
        <v>412.80694999999997</v>
      </c>
      <c r="G8" s="26">
        <v>1137.98</v>
      </c>
      <c r="H8" s="27">
        <f>G8*0.15</f>
        <v>170.697</v>
      </c>
      <c r="I8" s="28">
        <f>H8-E8</f>
        <v>-517.3145833333333</v>
      </c>
      <c r="J8" s="27">
        <f>I8*6</f>
        <v>-3103.8874999999998</v>
      </c>
      <c r="K8" s="29">
        <f t="shared" si="1"/>
        <v>1117.2710500000001</v>
      </c>
      <c r="L8" s="47">
        <f t="shared" si="2"/>
        <v>8256.1389999999992</v>
      </c>
      <c r="M8" s="47">
        <f t="shared" si="3"/>
        <v>30601.56</v>
      </c>
    </row>
    <row r="9" spans="1:13" x14ac:dyDescent="0.3">
      <c r="A9" s="12"/>
      <c r="B9" s="23"/>
      <c r="C9" s="30"/>
      <c r="D9" s="31"/>
      <c r="E9" s="30"/>
      <c r="F9" s="58"/>
      <c r="G9" s="26"/>
      <c r="H9" s="27"/>
      <c r="I9" s="32"/>
      <c r="J9" s="27"/>
      <c r="K9" s="22"/>
    </row>
    <row r="10" spans="1:13" x14ac:dyDescent="0.3">
      <c r="A10" s="18" t="s">
        <v>25</v>
      </c>
      <c r="B10" s="23" t="s">
        <v>1</v>
      </c>
      <c r="C10" s="30"/>
      <c r="D10" s="31"/>
      <c r="E10" s="30"/>
      <c r="F10" s="58"/>
      <c r="G10" s="26"/>
      <c r="H10" s="33">
        <v>0.16</v>
      </c>
      <c r="I10" s="32"/>
      <c r="J10" s="27"/>
      <c r="K10" s="22"/>
    </row>
    <row r="11" spans="1:13" x14ac:dyDescent="0.3">
      <c r="A11" s="12" t="s">
        <v>17</v>
      </c>
      <c r="B11" s="23">
        <f>C11-E11</f>
        <v>50.141300000000001</v>
      </c>
      <c r="C11" s="30">
        <v>63.47</v>
      </c>
      <c r="D11" s="31">
        <v>0.21</v>
      </c>
      <c r="E11" s="30">
        <f>C11*D11</f>
        <v>13.3287</v>
      </c>
      <c r="F11" s="58">
        <f>(E11*12)/20</f>
        <v>7.9972200000000004</v>
      </c>
      <c r="G11" s="26">
        <v>48.1</v>
      </c>
      <c r="H11" s="27">
        <f>G11*0.16</f>
        <v>7.6960000000000006</v>
      </c>
      <c r="I11" s="28">
        <f>H11-E11</f>
        <v>-5.6326999999999989</v>
      </c>
      <c r="J11" s="27">
        <f>I11*6</f>
        <v>-33.796199999999992</v>
      </c>
      <c r="K11" s="29">
        <f>(B11*12)/20</f>
        <v>30.084780000000002</v>
      </c>
      <c r="L11" s="47">
        <f>E11*12</f>
        <v>159.9444</v>
      </c>
      <c r="M11" s="47">
        <f t="shared" ref="M11:M13" si="4">C11*12</f>
        <v>761.64</v>
      </c>
    </row>
    <row r="12" spans="1:13" x14ac:dyDescent="0.3">
      <c r="A12" s="12" t="s">
        <v>18</v>
      </c>
      <c r="B12" s="23">
        <f>C12-E12</f>
        <v>100.29050000000001</v>
      </c>
      <c r="C12" s="30">
        <v>126.95</v>
      </c>
      <c r="D12" s="31">
        <v>0.21</v>
      </c>
      <c r="E12" s="30">
        <f>C12*D12</f>
        <v>26.659500000000001</v>
      </c>
      <c r="F12" s="58">
        <f>(E12*12)/20</f>
        <v>15.995699999999999</v>
      </c>
      <c r="G12" s="26">
        <v>96.2</v>
      </c>
      <c r="H12" s="27">
        <f>G12*0.16</f>
        <v>15.392000000000001</v>
      </c>
      <c r="I12" s="28">
        <f>H12-E12</f>
        <v>-11.2675</v>
      </c>
      <c r="J12" s="27">
        <f>I12*6</f>
        <v>-67.605000000000004</v>
      </c>
      <c r="K12" s="29">
        <f>(B12*12)/20</f>
        <v>60.174300000000002</v>
      </c>
      <c r="L12" s="47">
        <f t="shared" ref="L12:L13" si="5">E12*12</f>
        <v>319.91399999999999</v>
      </c>
      <c r="M12" s="47">
        <f t="shared" si="4"/>
        <v>1523.4</v>
      </c>
    </row>
    <row r="13" spans="1:13" x14ac:dyDescent="0.3">
      <c r="A13" s="12" t="s">
        <v>19</v>
      </c>
      <c r="B13" s="23">
        <f>C13-E13</f>
        <v>125.3809</v>
      </c>
      <c r="C13" s="30">
        <v>158.71</v>
      </c>
      <c r="D13" s="31">
        <v>0.21</v>
      </c>
      <c r="E13" s="30">
        <f>C13*D13</f>
        <v>33.329100000000004</v>
      </c>
      <c r="F13" s="58">
        <f>(E13*12)/20</f>
        <v>19.99746</v>
      </c>
      <c r="G13" s="26">
        <v>120.27</v>
      </c>
      <c r="H13" s="27">
        <f>G13*0.16</f>
        <v>19.243199999999998</v>
      </c>
      <c r="I13" s="28">
        <f>H13-E13</f>
        <v>-14.085900000000006</v>
      </c>
      <c r="J13" s="27">
        <f>I13*6</f>
        <v>-84.515400000000028</v>
      </c>
      <c r="K13" s="29">
        <f>(B13*12)/20</f>
        <v>75.228539999999995</v>
      </c>
      <c r="L13" s="47">
        <f t="shared" si="5"/>
        <v>399.94920000000002</v>
      </c>
      <c r="M13" s="47">
        <f t="shared" si="4"/>
        <v>1904.52</v>
      </c>
    </row>
    <row r="14" spans="1:13" x14ac:dyDescent="0.3">
      <c r="A14" s="12"/>
      <c r="B14" s="23"/>
      <c r="C14" s="30"/>
      <c r="D14" s="34"/>
      <c r="E14" s="30"/>
      <c r="F14" s="58"/>
      <c r="G14" s="26"/>
      <c r="H14" s="27"/>
      <c r="I14" s="33"/>
      <c r="J14" s="27"/>
      <c r="K14" s="22"/>
    </row>
    <row r="15" spans="1:13" x14ac:dyDescent="0.3">
      <c r="A15" s="18" t="s">
        <v>20</v>
      </c>
      <c r="B15" s="23"/>
      <c r="C15" s="30"/>
      <c r="D15" s="34"/>
      <c r="E15" s="30"/>
      <c r="F15" s="58"/>
      <c r="G15" s="26"/>
      <c r="H15" s="27"/>
      <c r="I15" s="33"/>
      <c r="J15" s="27"/>
      <c r="K15" s="22"/>
    </row>
    <row r="16" spans="1:13" x14ac:dyDescent="0.3">
      <c r="A16" s="12" t="s">
        <v>17</v>
      </c>
      <c r="B16" s="23"/>
      <c r="C16" s="30">
        <f>C6+C11</f>
        <v>1103.4100000000001</v>
      </c>
      <c r="D16" s="34"/>
      <c r="E16" s="30">
        <f t="shared" ref="E16:F18" si="6">E6+E11</f>
        <v>291.22536666666673</v>
      </c>
      <c r="F16" s="58">
        <f t="shared" si="6"/>
        <v>174.73522</v>
      </c>
      <c r="G16" s="26"/>
      <c r="H16" s="27"/>
      <c r="I16" s="33"/>
      <c r="J16" s="27"/>
      <c r="K16" s="29"/>
      <c r="L16" s="47">
        <f>L6+L11</f>
        <v>3494.7044000000001</v>
      </c>
      <c r="M16" s="47">
        <f t="shared" ref="M16:M18" si="7">C16*12</f>
        <v>13240.920000000002</v>
      </c>
    </row>
    <row r="17" spans="1:13" x14ac:dyDescent="0.3">
      <c r="A17" s="12" t="s">
        <v>18</v>
      </c>
      <c r="B17" s="23"/>
      <c r="C17" s="30">
        <f>C7+C12</f>
        <v>2206.9199999999996</v>
      </c>
      <c r="D17" s="34"/>
      <c r="E17" s="30">
        <f t="shared" si="6"/>
        <v>555.13145833333317</v>
      </c>
      <c r="F17" s="58">
        <f t="shared" si="6"/>
        <v>333.07887499999993</v>
      </c>
      <c r="G17" s="26"/>
      <c r="H17" s="27"/>
      <c r="I17" s="33"/>
      <c r="J17" s="27"/>
      <c r="K17" s="27"/>
      <c r="L17" s="47">
        <f t="shared" ref="L17:L18" si="8">L7+L12</f>
        <v>6661.5774999999985</v>
      </c>
      <c r="M17" s="47">
        <f t="shared" si="7"/>
        <v>26483.039999999994</v>
      </c>
    </row>
    <row r="18" spans="1:13" ht="15" thickBot="1" x14ac:dyDescent="0.35">
      <c r="A18" s="35" t="s">
        <v>19</v>
      </c>
      <c r="B18" s="36"/>
      <c r="C18" s="37">
        <f>C8+C13</f>
        <v>2708.84</v>
      </c>
      <c r="D18" s="38"/>
      <c r="E18" s="37">
        <f t="shared" si="6"/>
        <v>721.34068333333335</v>
      </c>
      <c r="F18" s="59">
        <f t="shared" si="6"/>
        <v>432.80440999999996</v>
      </c>
      <c r="G18" s="39"/>
      <c r="H18" s="40"/>
      <c r="I18" s="41"/>
      <c r="J18" s="40"/>
      <c r="K18" s="40"/>
      <c r="L18" s="47">
        <f t="shared" si="8"/>
        <v>8656.0881999999983</v>
      </c>
      <c r="M18" s="47">
        <f t="shared" si="7"/>
        <v>32506.080000000002</v>
      </c>
    </row>
    <row r="19" spans="1:13" ht="21.6" thickTop="1" x14ac:dyDescent="0.4">
      <c r="A19" s="1" t="s">
        <v>28</v>
      </c>
      <c r="B19" s="42"/>
      <c r="C19" s="43"/>
      <c r="D19" s="44"/>
      <c r="E19" s="44"/>
      <c r="F19" s="45"/>
      <c r="G19" s="42"/>
      <c r="H19" s="33"/>
      <c r="I19" s="27"/>
      <c r="J19" s="27"/>
      <c r="K19" s="27"/>
      <c r="L19" s="46"/>
      <c r="M19" s="47"/>
    </row>
    <row r="20" spans="1:13" x14ac:dyDescent="0.3">
      <c r="A20" s="12" t="s">
        <v>31</v>
      </c>
      <c r="B20" s="2"/>
      <c r="C20" s="7" t="s">
        <v>1</v>
      </c>
      <c r="D20" s="64" t="s">
        <v>2</v>
      </c>
      <c r="E20" s="64"/>
      <c r="F20" s="48"/>
      <c r="G20" s="2"/>
      <c r="H20" s="2"/>
      <c r="I20" s="2"/>
      <c r="J20" s="2"/>
      <c r="K20" s="2"/>
      <c r="L20" s="46"/>
    </row>
    <row r="21" spans="1:13" x14ac:dyDescent="0.3">
      <c r="A21" s="18" t="s">
        <v>29</v>
      </c>
      <c r="B21" s="2"/>
      <c r="C21" s="7" t="s">
        <v>3</v>
      </c>
      <c r="D21" s="49" t="s">
        <v>4</v>
      </c>
      <c r="E21" s="50" t="s">
        <v>5</v>
      </c>
      <c r="F21" s="49" t="s">
        <v>6</v>
      </c>
      <c r="G21" s="2"/>
      <c r="H21" s="2"/>
      <c r="I21" s="2"/>
      <c r="J21" s="2"/>
      <c r="K21" s="2"/>
      <c r="L21" s="46"/>
    </row>
    <row r="22" spans="1:13" x14ac:dyDescent="0.3">
      <c r="A22" s="18"/>
      <c r="B22" s="19" t="s">
        <v>1</v>
      </c>
      <c r="C22" s="7"/>
      <c r="D22" s="49"/>
      <c r="E22" s="50"/>
      <c r="F22" s="49"/>
      <c r="G22" s="2"/>
      <c r="H22" s="2"/>
      <c r="I22" s="2"/>
      <c r="J22" s="2"/>
      <c r="K22" s="2"/>
      <c r="L22" s="46"/>
    </row>
    <row r="23" spans="1:13" x14ac:dyDescent="0.3">
      <c r="A23" s="12" t="s">
        <v>17</v>
      </c>
      <c r="B23" s="23">
        <f>C23-E23</f>
        <v>678.71</v>
      </c>
      <c r="C23" s="24">
        <v>810.4</v>
      </c>
      <c r="D23" s="25">
        <v>0.16250000000000001</v>
      </c>
      <c r="E23" s="24">
        <f>C23*D23</f>
        <v>131.69</v>
      </c>
      <c r="F23" s="57">
        <f>(E23*12)/20</f>
        <v>79.013999999999996</v>
      </c>
      <c r="G23" s="2"/>
      <c r="H23" s="2"/>
      <c r="I23" s="2"/>
      <c r="J23" s="2"/>
      <c r="K23" s="29">
        <f>(B23*12)/20</f>
        <v>407.226</v>
      </c>
      <c r="L23" s="47">
        <f>E23*12</f>
        <v>1580.28</v>
      </c>
      <c r="M23" s="47">
        <f>C23*12</f>
        <v>9724.7999999999993</v>
      </c>
    </row>
    <row r="24" spans="1:13" x14ac:dyDescent="0.3">
      <c r="A24" s="12" t="s">
        <v>18</v>
      </c>
      <c r="B24" s="23">
        <f>C24-E24</f>
        <v>1384.831375</v>
      </c>
      <c r="C24" s="30">
        <v>1653.53</v>
      </c>
      <c r="D24" s="25">
        <v>0.16250000000000001</v>
      </c>
      <c r="E24" s="24">
        <f t="shared" ref="E24:E25" si="9">C24*D24</f>
        <v>268.69862499999999</v>
      </c>
      <c r="F24" s="58">
        <f>(E24*12)/20</f>
        <v>161.21917500000001</v>
      </c>
      <c r="G24" s="2"/>
      <c r="H24" s="2"/>
      <c r="I24" s="2"/>
      <c r="J24" s="2"/>
      <c r="K24" s="29">
        <f>(B24*12)/20</f>
        <v>830.89882499999999</v>
      </c>
      <c r="L24" s="47">
        <f t="shared" ref="L24:L25" si="10">E24*12</f>
        <v>3224.3834999999999</v>
      </c>
      <c r="M24" s="47">
        <f>C24*12</f>
        <v>19842.36</v>
      </c>
    </row>
    <row r="25" spans="1:13" x14ac:dyDescent="0.3">
      <c r="A25" s="12" t="s">
        <v>19</v>
      </c>
      <c r="B25" s="23">
        <f>C25-E25</f>
        <v>1695.4517500000002</v>
      </c>
      <c r="C25" s="30">
        <v>2024.42</v>
      </c>
      <c r="D25" s="25">
        <v>0.16250000000000001</v>
      </c>
      <c r="E25" s="24">
        <f t="shared" si="9"/>
        <v>328.96825000000001</v>
      </c>
      <c r="F25" s="58">
        <f>(E25*12)/20</f>
        <v>197.38095000000001</v>
      </c>
      <c r="G25" s="2"/>
      <c r="H25" s="2"/>
      <c r="I25" s="2"/>
      <c r="J25" s="2"/>
      <c r="K25" s="29">
        <f>(B25*12)/20</f>
        <v>1017.2710500000001</v>
      </c>
      <c r="L25" s="47">
        <f t="shared" si="10"/>
        <v>3947.6190000000001</v>
      </c>
      <c r="M25" s="47">
        <f>C25*12</f>
        <v>24293.040000000001</v>
      </c>
    </row>
    <row r="26" spans="1:13" x14ac:dyDescent="0.3">
      <c r="A26" s="12"/>
      <c r="B26" s="23"/>
      <c r="C26" s="30"/>
      <c r="D26" s="31"/>
      <c r="E26" s="30"/>
      <c r="F26" s="58"/>
      <c r="G26" s="2"/>
      <c r="H26" s="2"/>
      <c r="I26" s="2"/>
      <c r="J26" s="2"/>
      <c r="K26" s="19"/>
      <c r="L26" s="47"/>
    </row>
    <row r="27" spans="1:13" x14ac:dyDescent="0.3">
      <c r="A27" s="18" t="s">
        <v>25</v>
      </c>
      <c r="B27" s="23"/>
      <c r="C27" s="30"/>
      <c r="D27" s="31"/>
      <c r="E27" s="30"/>
      <c r="F27" s="58"/>
      <c r="G27" s="2"/>
      <c r="H27" s="2"/>
      <c r="I27" s="2"/>
      <c r="J27" s="2"/>
      <c r="K27" s="19"/>
    </row>
    <row r="28" spans="1:13" x14ac:dyDescent="0.3">
      <c r="A28" s="12" t="s">
        <v>17</v>
      </c>
      <c r="B28" s="23">
        <f>C28-E28</f>
        <v>50.141300000000001</v>
      </c>
      <c r="C28" s="30">
        <v>63.47</v>
      </c>
      <c r="D28" s="31">
        <v>0.21</v>
      </c>
      <c r="E28" s="30">
        <f>C28*D28</f>
        <v>13.3287</v>
      </c>
      <c r="F28" s="58">
        <f>(E28*12)/20</f>
        <v>7.9972200000000004</v>
      </c>
      <c r="G28" s="2"/>
      <c r="H28" s="2"/>
      <c r="I28" s="2"/>
      <c r="J28" s="2"/>
      <c r="K28" s="29">
        <f>(B28*12)/20</f>
        <v>30.084780000000002</v>
      </c>
      <c r="L28" s="47">
        <f t="shared" ref="L28:L30" si="11">E28*12</f>
        <v>159.9444</v>
      </c>
      <c r="M28" s="47">
        <f t="shared" ref="M28:M30" si="12">C28*12</f>
        <v>761.64</v>
      </c>
    </row>
    <row r="29" spans="1:13" x14ac:dyDescent="0.3">
      <c r="A29" s="12" t="s">
        <v>18</v>
      </c>
      <c r="B29" s="23">
        <f>C29-E29</f>
        <v>100.29050000000001</v>
      </c>
      <c r="C29" s="30">
        <v>126.95</v>
      </c>
      <c r="D29" s="31">
        <v>0.21</v>
      </c>
      <c r="E29" s="30">
        <f>C29*D29</f>
        <v>26.659500000000001</v>
      </c>
      <c r="F29" s="58">
        <f>(E29*12)/20</f>
        <v>15.995699999999999</v>
      </c>
      <c r="G29" s="2"/>
      <c r="H29" s="2"/>
      <c r="I29" s="2"/>
      <c r="J29" s="2"/>
      <c r="K29" s="29">
        <f>(B29*12)/20</f>
        <v>60.174300000000002</v>
      </c>
      <c r="L29" s="47">
        <f t="shared" si="11"/>
        <v>319.91399999999999</v>
      </c>
      <c r="M29" s="47">
        <f t="shared" si="12"/>
        <v>1523.4</v>
      </c>
    </row>
    <row r="30" spans="1:13" x14ac:dyDescent="0.3">
      <c r="A30" s="12" t="s">
        <v>19</v>
      </c>
      <c r="B30" s="23">
        <f>C30-E30</f>
        <v>125.3809</v>
      </c>
      <c r="C30" s="30">
        <v>158.71</v>
      </c>
      <c r="D30" s="31">
        <v>0.21</v>
      </c>
      <c r="E30" s="30">
        <f>C30*D30</f>
        <v>33.329100000000004</v>
      </c>
      <c r="F30" s="58">
        <f>(E30*12)/20</f>
        <v>19.99746</v>
      </c>
      <c r="G30" s="2"/>
      <c r="H30" s="2"/>
      <c r="I30" s="2"/>
      <c r="J30" s="2"/>
      <c r="K30" s="29">
        <f>(B30*12)/20</f>
        <v>75.228539999999995</v>
      </c>
      <c r="L30" s="47">
        <f t="shared" si="11"/>
        <v>399.94920000000002</v>
      </c>
      <c r="M30" s="47">
        <f t="shared" si="12"/>
        <v>1904.52</v>
      </c>
    </row>
    <row r="31" spans="1:13" x14ac:dyDescent="0.3">
      <c r="A31" s="12"/>
      <c r="B31" s="26"/>
      <c r="C31" s="30"/>
      <c r="D31" s="34"/>
      <c r="E31" s="30"/>
      <c r="F31" s="58"/>
      <c r="G31" s="2"/>
      <c r="H31" s="2"/>
      <c r="I31" s="2"/>
      <c r="J31" s="2"/>
      <c r="K31" s="2"/>
    </row>
    <row r="32" spans="1:13" x14ac:dyDescent="0.3">
      <c r="A32" s="18" t="s">
        <v>20</v>
      </c>
      <c r="B32" s="26"/>
      <c r="C32" s="30"/>
      <c r="D32" s="34"/>
      <c r="E32" s="30"/>
      <c r="F32" s="58"/>
      <c r="G32" s="2"/>
      <c r="H32" s="2"/>
      <c r="I32" s="2"/>
      <c r="J32" s="2"/>
      <c r="K32" s="2"/>
    </row>
    <row r="33" spans="1:13" x14ac:dyDescent="0.3">
      <c r="A33" s="12" t="s">
        <v>17</v>
      </c>
      <c r="B33" s="23">
        <f>B23+B28</f>
        <v>728.85130000000004</v>
      </c>
      <c r="C33" s="30">
        <f>C23+C28</f>
        <v>873.87</v>
      </c>
      <c r="D33" s="34"/>
      <c r="E33" s="30">
        <f t="shared" ref="E33:F35" si="13">E23+E28</f>
        <v>145.0187</v>
      </c>
      <c r="F33" s="58">
        <f t="shared" si="13"/>
        <v>87.011219999999994</v>
      </c>
      <c r="G33" s="2"/>
      <c r="H33" s="2"/>
      <c r="I33" s="2"/>
      <c r="J33" s="2"/>
      <c r="K33" s="2"/>
      <c r="L33" s="47">
        <f>L23+L28</f>
        <v>1740.2244000000001</v>
      </c>
      <c r="M33" s="47">
        <f t="shared" ref="M33:M35" si="14">C33*12</f>
        <v>10486.44</v>
      </c>
    </row>
    <row r="34" spans="1:13" x14ac:dyDescent="0.3">
      <c r="A34" s="12" t="s">
        <v>18</v>
      </c>
      <c r="B34" s="23">
        <f t="shared" ref="B34:B35" si="15">B24+B29</f>
        <v>1485.121875</v>
      </c>
      <c r="C34" s="30">
        <f>C24+C29</f>
        <v>1780.48</v>
      </c>
      <c r="D34" s="34"/>
      <c r="E34" s="30">
        <f t="shared" si="13"/>
        <v>295.35812499999997</v>
      </c>
      <c r="F34" s="58">
        <f t="shared" si="13"/>
        <v>177.21487500000001</v>
      </c>
      <c r="G34" s="2"/>
      <c r="H34" s="2"/>
      <c r="I34" s="2"/>
      <c r="J34" s="2"/>
      <c r="K34" s="2"/>
      <c r="L34" s="47">
        <f t="shared" ref="L34:L35" si="16">L24+L29</f>
        <v>3544.2974999999997</v>
      </c>
      <c r="M34" s="47">
        <f t="shared" si="14"/>
        <v>21365.760000000002</v>
      </c>
    </row>
    <row r="35" spans="1:13" x14ac:dyDescent="0.3">
      <c r="A35" s="12" t="s">
        <v>19</v>
      </c>
      <c r="B35" s="23">
        <f t="shared" si="15"/>
        <v>1820.8326500000003</v>
      </c>
      <c r="C35" s="51">
        <f>C25+C30</f>
        <v>2183.13</v>
      </c>
      <c r="D35" s="52"/>
      <c r="E35" s="51">
        <f t="shared" si="13"/>
        <v>362.29734999999999</v>
      </c>
      <c r="F35" s="60">
        <f t="shared" si="13"/>
        <v>217.37841</v>
      </c>
      <c r="G35" s="2"/>
      <c r="H35" s="2"/>
      <c r="I35" s="2"/>
      <c r="J35" s="2"/>
      <c r="K35" s="2"/>
      <c r="L35" s="47">
        <f t="shared" si="16"/>
        <v>4347.5681999999997</v>
      </c>
      <c r="M35" s="47">
        <f t="shared" si="14"/>
        <v>26197.56</v>
      </c>
    </row>
    <row r="36" spans="1:13" x14ac:dyDescent="0.3">
      <c r="A36" s="12"/>
      <c r="B36" s="2"/>
      <c r="C36" s="53"/>
      <c r="D36" s="12"/>
      <c r="E36" s="12"/>
      <c r="F36" s="54"/>
      <c r="G36" s="2"/>
      <c r="H36" s="2"/>
      <c r="I36" s="2"/>
      <c r="J36" s="2"/>
      <c r="K36" s="2"/>
    </row>
    <row r="37" spans="1:13" x14ac:dyDescent="0.3">
      <c r="A37" s="12" t="s">
        <v>21</v>
      </c>
      <c r="B37" s="2"/>
      <c r="C37" s="53"/>
      <c r="D37" s="12"/>
      <c r="E37" s="12"/>
      <c r="F37" s="54"/>
      <c r="G37" s="2"/>
      <c r="H37" s="55"/>
      <c r="I37" s="2"/>
      <c r="J37" s="2"/>
      <c r="K37" s="2"/>
    </row>
    <row r="38" spans="1:13" x14ac:dyDescent="0.3">
      <c r="A38" s="12" t="s">
        <v>22</v>
      </c>
      <c r="B38" s="2"/>
      <c r="C38" s="53"/>
      <c r="D38" s="12"/>
      <c r="E38" s="12"/>
      <c r="F38" s="54"/>
      <c r="G38" s="2"/>
      <c r="H38" s="55"/>
      <c r="I38" s="2"/>
      <c r="J38" s="2"/>
      <c r="K38" s="2"/>
    </row>
    <row r="39" spans="1:13" x14ac:dyDescent="0.3">
      <c r="C39" s="46"/>
    </row>
    <row r="40" spans="1:13" x14ac:dyDescent="0.3">
      <c r="C40" s="46"/>
    </row>
    <row r="41" spans="1:13" x14ac:dyDescent="0.3">
      <c r="C41" s="46"/>
    </row>
    <row r="42" spans="1:13" x14ac:dyDescent="0.3">
      <c r="C42" s="46"/>
    </row>
    <row r="43" spans="1:13" x14ac:dyDescent="0.3">
      <c r="C43" s="46"/>
    </row>
  </sheetData>
  <mergeCells count="2">
    <mergeCell ref="D2:E2"/>
    <mergeCell ref="D20:E20"/>
  </mergeCells>
  <pageMargins left="0.7" right="0.7" top="0.75" bottom="0.75" header="0.3" footer="0.3"/>
  <pageSetup scale="83" orientation="landscape" r:id="rId1"/>
  <headerFooter>
    <oddHeader>&amp;C&amp;"-,Bold"&amp;12 2020-2021 Insurance Premium Rates
 Non-Affiliated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19-20 Un-affiliated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Melanie</dc:creator>
  <cp:lastModifiedBy>Gibson, Melanie</cp:lastModifiedBy>
  <cp:lastPrinted>2019-01-25T12:46:23Z</cp:lastPrinted>
  <dcterms:created xsi:type="dcterms:W3CDTF">2018-03-22T18:29:24Z</dcterms:created>
  <dcterms:modified xsi:type="dcterms:W3CDTF">2020-03-27T21:35:07Z</dcterms:modified>
</cp:coreProperties>
</file>