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wraught/Desktop/"/>
    </mc:Choice>
  </mc:AlternateContent>
  <xr:revisionPtr revIDLastSave="0" documentId="8_{CF088740-A181-FF43-B831-B4C1A9EB15CF}" xr6:coauthVersionLast="36" xr6:coauthVersionMax="36" xr10:uidLastSave="{00000000-0000-0000-0000-000000000000}"/>
  <bookViews>
    <workbookView xWindow="0" yWindow="460" windowWidth="22580" windowHeight="16120" tabRatio="500" xr2:uid="{00000000-000D-0000-FFFF-FFFF00000000}"/>
  </bookViews>
  <sheets>
    <sheet name="FY 19-21 " sheetId="3" r:id="rId1"/>
    <sheet name="17-18" sheetId="1" r:id="rId2"/>
    <sheet name="Sheet1" sheetId="2" r:id="rId3"/>
  </sheets>
  <calcPr calcId="181029"/>
</workbook>
</file>

<file path=xl/calcChain.xml><?xml version="1.0" encoding="utf-8"?>
<calcChain xmlns="http://schemas.openxmlformats.org/spreadsheetml/2006/main">
  <c r="P9" i="3" l="1"/>
  <c r="P10" i="3" s="1"/>
  <c r="P11" i="3" s="1"/>
  <c r="O9" i="3"/>
  <c r="O10" i="3" s="1"/>
  <c r="O11" i="3" s="1"/>
  <c r="N10" i="3"/>
  <c r="N11" i="3" s="1"/>
  <c r="N9" i="3"/>
  <c r="M9" i="3"/>
  <c r="M10" i="3" s="1"/>
  <c r="M11" i="3" s="1"/>
  <c r="L9" i="3"/>
  <c r="L10" i="3" s="1"/>
  <c r="L11" i="3" s="1"/>
  <c r="K9" i="3"/>
  <c r="K10" i="3" s="1"/>
  <c r="K11" i="3" s="1"/>
  <c r="J10" i="3"/>
  <c r="J11" i="3" s="1"/>
  <c r="J9" i="3"/>
  <c r="I9" i="3"/>
  <c r="I10" i="3" s="1"/>
  <c r="I11" i="3" s="1"/>
  <c r="H9" i="3"/>
  <c r="H10" i="3" s="1"/>
  <c r="H11" i="3" s="1"/>
  <c r="G11" i="3"/>
  <c r="G9" i="3"/>
  <c r="G10" i="3" s="1"/>
  <c r="F9" i="3"/>
  <c r="F10" i="3" s="1"/>
  <c r="F11" i="3" s="1"/>
  <c r="E9" i="3"/>
  <c r="E10" i="3" s="1"/>
  <c r="E11" i="3" s="1"/>
  <c r="D9" i="3"/>
  <c r="D10" i="3" s="1"/>
  <c r="D11" i="3" s="1"/>
  <c r="C10" i="3"/>
  <c r="C11" i="3" s="1"/>
  <c r="C9" i="3"/>
  <c r="B9" i="3"/>
  <c r="B10" i="3" s="1"/>
  <c r="B11" i="3" s="1"/>
  <c r="P15" i="3" l="1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B14" i="1"/>
  <c r="B15" i="1"/>
  <c r="B13" i="1"/>
</calcChain>
</file>

<file path=xl/sharedStrings.xml><?xml version="1.0" encoding="utf-8"?>
<sst xmlns="http://schemas.openxmlformats.org/spreadsheetml/2006/main" count="121" uniqueCount="65">
  <si>
    <t>Exp. Step</t>
  </si>
  <si>
    <t>20% Column</t>
  </si>
  <si>
    <t>Athletic Director</t>
  </si>
  <si>
    <t>11% Column</t>
  </si>
  <si>
    <t xml:space="preserve">HS Head Basketball </t>
  </si>
  <si>
    <t>10% Column</t>
  </si>
  <si>
    <t>HS Head Football</t>
  </si>
  <si>
    <t>HS Head Volleyball</t>
  </si>
  <si>
    <t xml:space="preserve">HS Head Track w/o Assist. </t>
  </si>
  <si>
    <t>9% Column</t>
  </si>
  <si>
    <t>Title I Coord.</t>
  </si>
  <si>
    <t>8% Column</t>
  </si>
  <si>
    <t>HS Head Track w/Assist</t>
  </si>
  <si>
    <t xml:space="preserve">Testing Coord. </t>
  </si>
  <si>
    <t>7% Column</t>
  </si>
  <si>
    <t>HS Assist. Football</t>
  </si>
  <si>
    <t>HS Assist. Volleyball</t>
  </si>
  <si>
    <t>6% Column</t>
  </si>
  <si>
    <t>HS Assist. Track</t>
  </si>
  <si>
    <t xml:space="preserve">ELL Coord. </t>
  </si>
  <si>
    <t>Dean of Students</t>
  </si>
  <si>
    <t>5% Column</t>
  </si>
  <si>
    <t>Concessionaire</t>
  </si>
  <si>
    <t>MS Head Basketball</t>
  </si>
  <si>
    <t>Yearbook Advisor</t>
  </si>
  <si>
    <t>4% Column</t>
  </si>
  <si>
    <t>MS Assist. Basketball</t>
  </si>
  <si>
    <t>MS Head Track</t>
  </si>
  <si>
    <t>MS Head Volleyball</t>
  </si>
  <si>
    <t>MS Head Football</t>
  </si>
  <si>
    <t>3% Column</t>
  </si>
  <si>
    <t>Junior Class Advisor</t>
  </si>
  <si>
    <t>Senior Class Advisor</t>
  </si>
  <si>
    <t>1.5% Column</t>
  </si>
  <si>
    <t>Honor Society</t>
  </si>
  <si>
    <t>AFS Advisor</t>
  </si>
  <si>
    <t>Minimum Wage</t>
  </si>
  <si>
    <t>MS Assist. Football</t>
  </si>
  <si>
    <t>MS Assist. Volleyball</t>
  </si>
  <si>
    <t>Appendix B - Extra Duty Salary Schedule</t>
  </si>
  <si>
    <t xml:space="preserve">             South Wasco County School District #1</t>
  </si>
  <si>
    <t xml:space="preserve">                    Extra Duty Salary Schedule</t>
  </si>
  <si>
    <t>5% increases in between steps</t>
  </si>
  <si>
    <t>Robotics Coach</t>
  </si>
  <si>
    <t>Fresh Class Advisor</t>
  </si>
  <si>
    <t>Sopho Class Advisor</t>
  </si>
  <si>
    <t>2.0% Column</t>
  </si>
  <si>
    <t xml:space="preserve">OBOB Coord. </t>
  </si>
  <si>
    <t>OBOB Coach</t>
  </si>
  <si>
    <t>Next Steps</t>
  </si>
  <si>
    <t>Ticket taker</t>
  </si>
  <si>
    <t>Head Teacher</t>
  </si>
  <si>
    <t>HS Asst. Basketball</t>
  </si>
  <si>
    <t>Timekeeper</t>
  </si>
  <si>
    <t>100 Mile Club</t>
  </si>
  <si>
    <t xml:space="preserve">ASB Coordinator </t>
  </si>
  <si>
    <t>Amount based on 2% of step 0 - BA Column in certified salary schedule.</t>
  </si>
  <si>
    <t xml:space="preserve">       2017-18</t>
  </si>
  <si>
    <t xml:space="preserve">          2018-19</t>
  </si>
  <si>
    <t xml:space="preserve">       2019-20</t>
  </si>
  <si>
    <t xml:space="preserve">          2020-21</t>
  </si>
  <si>
    <t>19-20 Amount based on 3% of step 0 - BA Column in certified salary schedule.</t>
  </si>
  <si>
    <t>Step 0- BA Column in Cert Salary =</t>
  </si>
  <si>
    <t>20-21 Amount based on 2% of step 0 - BA Column in certified salary schedule.</t>
  </si>
  <si>
    <t>20-21 Step 0- BA Column in Cert Salary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</si>
</sst>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1" fillId="0" borderId="0" xfId="0" applyFont="1"/>
    <xf numFmtId="0" fontId="7" fillId="0" borderId="0" xfId="0" applyFont="1"/>
    <xf numFmtId="10" fontId="8" fillId="0" borderId="0" xfId="0" applyNumberFormat="1" applyFont="1" applyAlignment="1">
      <alignment horizontal="left"/>
    </xf>
    <xf numFmtId="0" fontId="9" fillId="0" borderId="0" xfId="0" applyFont="1"/>
    <xf numFmtId="10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1" xfId="0" applyFont="1" applyBorder="1"/>
    <xf numFmtId="10" fontId="8" fillId="0" borderId="1" xfId="0" applyNumberFormat="1" applyFont="1" applyBorder="1" applyAlignment="1">
      <alignment horizontal="left"/>
    </xf>
    <xf numFmtId="0" fontId="9" fillId="0" borderId="1" xfId="0" applyFont="1" applyBorder="1"/>
    <xf numFmtId="10" fontId="9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view="pageLayout" topLeftCell="A6" zoomScale="130" zoomScalePageLayoutView="130" workbookViewId="0">
      <selection activeCell="P22" sqref="P22"/>
    </sheetView>
  </sheetViews>
  <sheetFormatPr baseColWidth="10" defaultColWidth="11" defaultRowHeight="16" x14ac:dyDescent="0.2"/>
  <cols>
    <col min="1" max="1" width="9" customWidth="1"/>
    <col min="2" max="2" width="6.83203125" customWidth="1"/>
    <col min="3" max="3" width="7" customWidth="1"/>
    <col min="4" max="4" width="6.83203125" customWidth="1"/>
    <col min="5" max="7" width="6.33203125" customWidth="1"/>
    <col min="8" max="8" width="6.5" customWidth="1"/>
    <col min="9" max="9" width="6.1640625" customWidth="1"/>
    <col min="10" max="10" width="7" customWidth="1"/>
    <col min="11" max="11" width="6.33203125" customWidth="1"/>
    <col min="12" max="12" width="6.6640625" customWidth="1"/>
    <col min="13" max="13" width="6" customWidth="1"/>
    <col min="14" max="14" width="6.6640625" customWidth="1"/>
    <col min="15" max="15" width="6.33203125" customWidth="1"/>
    <col min="16" max="16" width="7.6640625" customWidth="1"/>
  </cols>
  <sheetData>
    <row r="1" spans="1:16" x14ac:dyDescent="0.2">
      <c r="A1" s="7" t="s">
        <v>39</v>
      </c>
    </row>
    <row r="3" spans="1:16" x14ac:dyDescent="0.2">
      <c r="E3" s="4" t="s">
        <v>40</v>
      </c>
      <c r="F3" s="12"/>
      <c r="G3" s="12"/>
      <c r="H3" s="12"/>
      <c r="I3" s="12"/>
      <c r="J3" s="12"/>
    </row>
    <row r="4" spans="1:16" x14ac:dyDescent="0.2">
      <c r="D4" s="1"/>
      <c r="E4" s="4" t="s">
        <v>41</v>
      </c>
      <c r="F4" s="12"/>
      <c r="G4" s="12"/>
      <c r="H4" s="12"/>
      <c r="I4" s="12"/>
      <c r="J4" s="12"/>
    </row>
    <row r="5" spans="1:16" ht="19" x14ac:dyDescent="0.25">
      <c r="G5" s="3" t="s">
        <v>59</v>
      </c>
    </row>
    <row r="6" spans="1:16" ht="19" x14ac:dyDescent="0.25">
      <c r="G6" s="3"/>
    </row>
    <row r="7" spans="1:16" x14ac:dyDescent="0.2">
      <c r="A7" s="17" t="s">
        <v>0</v>
      </c>
      <c r="B7" s="18">
        <v>0.2</v>
      </c>
      <c r="C7" s="18">
        <v>0.11</v>
      </c>
      <c r="D7" s="18">
        <v>0.1</v>
      </c>
      <c r="E7" s="18">
        <v>0.09</v>
      </c>
      <c r="F7" s="18">
        <v>0.08</v>
      </c>
      <c r="G7" s="18">
        <v>7.0000000000000007E-2</v>
      </c>
      <c r="H7" s="18">
        <v>0.06</v>
      </c>
      <c r="I7" s="18">
        <v>0.05</v>
      </c>
      <c r="J7" s="18">
        <v>0.04</v>
      </c>
      <c r="K7" s="18">
        <v>0.03</v>
      </c>
      <c r="L7" s="18">
        <v>0.02</v>
      </c>
      <c r="M7" s="18">
        <v>1.4999999999999999E-2</v>
      </c>
      <c r="N7" s="18">
        <v>0.01</v>
      </c>
      <c r="O7" s="18">
        <v>5.0000000000000001E-3</v>
      </c>
      <c r="P7" s="18">
        <v>1E-3</v>
      </c>
    </row>
    <row r="8" spans="1:16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A9" s="21">
        <v>1</v>
      </c>
      <c r="B9" s="22">
        <f>E37*0.2</f>
        <v>7629</v>
      </c>
      <c r="C9" s="22">
        <f>E37*0.11</f>
        <v>4195.95</v>
      </c>
      <c r="D9" s="22">
        <f>E37*0.1</f>
        <v>3814.5</v>
      </c>
      <c r="E9" s="22">
        <f>E37*0.09</f>
        <v>3433.0499999999997</v>
      </c>
      <c r="F9" s="22">
        <f>E37*0.08</f>
        <v>3051.6</v>
      </c>
      <c r="G9" s="22">
        <f>E37*0.07</f>
        <v>2670.15</v>
      </c>
      <c r="H9" s="22">
        <f>E37*0.06</f>
        <v>2288.6999999999998</v>
      </c>
      <c r="I9" s="22">
        <f>E37*0.05</f>
        <v>1907.25</v>
      </c>
      <c r="J9" s="22">
        <f>E37*0.04</f>
        <v>1525.8</v>
      </c>
      <c r="K9" s="22">
        <f>E37*0.03</f>
        <v>1144.3499999999999</v>
      </c>
      <c r="L9" s="22">
        <f>E37*0.02</f>
        <v>762.9</v>
      </c>
      <c r="M9" s="22">
        <f>E37*0.015</f>
        <v>572.17499999999995</v>
      </c>
      <c r="N9" s="22">
        <f>E37*0.01</f>
        <v>381.45</v>
      </c>
      <c r="O9" s="22">
        <f>E37*0.005</f>
        <v>190.72499999999999</v>
      </c>
      <c r="P9" s="22">
        <f>E37*0.001</f>
        <v>38.145000000000003</v>
      </c>
    </row>
    <row r="10" spans="1:16" x14ac:dyDescent="0.2">
      <c r="A10" s="21">
        <v>2</v>
      </c>
      <c r="B10" s="22">
        <f t="shared" ref="B10:P11" si="0">B9*1.05</f>
        <v>8010.4500000000007</v>
      </c>
      <c r="C10" s="22">
        <f t="shared" si="0"/>
        <v>4405.7475000000004</v>
      </c>
      <c r="D10" s="22">
        <f t="shared" si="0"/>
        <v>4005.2250000000004</v>
      </c>
      <c r="E10" s="22">
        <f t="shared" si="0"/>
        <v>3604.7024999999999</v>
      </c>
      <c r="F10" s="22">
        <f t="shared" si="0"/>
        <v>3204.18</v>
      </c>
      <c r="G10" s="22">
        <f t="shared" si="0"/>
        <v>2803.6575000000003</v>
      </c>
      <c r="H10" s="22">
        <f t="shared" si="0"/>
        <v>2403.1349999999998</v>
      </c>
      <c r="I10" s="22">
        <f t="shared" si="0"/>
        <v>2002.6125000000002</v>
      </c>
      <c r="J10" s="22">
        <f t="shared" si="0"/>
        <v>1602.09</v>
      </c>
      <c r="K10" s="22">
        <f t="shared" si="0"/>
        <v>1201.5674999999999</v>
      </c>
      <c r="L10" s="22">
        <f t="shared" si="0"/>
        <v>801.04499999999996</v>
      </c>
      <c r="M10" s="22">
        <f t="shared" si="0"/>
        <v>600.78374999999994</v>
      </c>
      <c r="N10" s="22">
        <f t="shared" si="0"/>
        <v>400.52249999999998</v>
      </c>
      <c r="O10" s="22">
        <f t="shared" si="0"/>
        <v>200.26124999999999</v>
      </c>
      <c r="P10" s="22">
        <f t="shared" si="0"/>
        <v>40.052250000000008</v>
      </c>
    </row>
    <row r="11" spans="1:16" x14ac:dyDescent="0.2">
      <c r="A11" s="21">
        <v>3</v>
      </c>
      <c r="B11" s="22">
        <f t="shared" si="0"/>
        <v>8410.9725000000017</v>
      </c>
      <c r="C11" s="22">
        <f t="shared" si="0"/>
        <v>4626.0348750000003</v>
      </c>
      <c r="D11" s="22">
        <f t="shared" si="0"/>
        <v>4205.4862500000008</v>
      </c>
      <c r="E11" s="22">
        <f t="shared" si="0"/>
        <v>3784.937625</v>
      </c>
      <c r="F11" s="22">
        <f t="shared" si="0"/>
        <v>3364.3890000000001</v>
      </c>
      <c r="G11" s="22">
        <f t="shared" si="0"/>
        <v>2943.8403750000002</v>
      </c>
      <c r="H11" s="22">
        <f t="shared" si="0"/>
        <v>2523.2917499999999</v>
      </c>
      <c r="I11" s="22">
        <f t="shared" si="0"/>
        <v>2102.7431250000004</v>
      </c>
      <c r="J11" s="22">
        <f t="shared" si="0"/>
        <v>1682.1945000000001</v>
      </c>
      <c r="K11" s="22">
        <f t="shared" si="0"/>
        <v>1261.6458749999999</v>
      </c>
      <c r="L11" s="22">
        <f t="shared" si="0"/>
        <v>841.09725000000003</v>
      </c>
      <c r="M11" s="22">
        <f t="shared" si="0"/>
        <v>630.82293749999997</v>
      </c>
      <c r="N11" s="22">
        <f t="shared" si="0"/>
        <v>420.54862500000002</v>
      </c>
      <c r="O11" s="22">
        <f t="shared" si="0"/>
        <v>210.27431250000001</v>
      </c>
      <c r="P11" s="22">
        <f t="shared" si="0"/>
        <v>42.054862500000013</v>
      </c>
    </row>
    <row r="12" spans="1:16" x14ac:dyDescent="0.2">
      <c r="A12" s="9"/>
      <c r="B12" s="11"/>
      <c r="C12" s="11"/>
      <c r="D12" s="11"/>
      <c r="E12" s="11"/>
      <c r="F12" s="11"/>
      <c r="G12" s="23" t="s">
        <v>60</v>
      </c>
      <c r="H12" s="23"/>
      <c r="I12" s="11"/>
      <c r="J12" s="11"/>
      <c r="K12" s="11"/>
      <c r="L12" s="11"/>
      <c r="M12" s="11"/>
      <c r="N12" s="11"/>
      <c r="O12" s="11"/>
      <c r="P12" s="11"/>
    </row>
    <row r="13" spans="1:16" x14ac:dyDescent="0.2">
      <c r="A13" s="21">
        <v>1</v>
      </c>
      <c r="B13" s="22">
        <f>B9*1.02</f>
        <v>7781.58</v>
      </c>
      <c r="C13" s="22">
        <f t="shared" ref="C13:P13" si="1">C9*1.02</f>
        <v>4279.8689999999997</v>
      </c>
      <c r="D13" s="22">
        <f t="shared" si="1"/>
        <v>3890.79</v>
      </c>
      <c r="E13" s="22">
        <f t="shared" si="1"/>
        <v>3501.7109999999998</v>
      </c>
      <c r="F13" s="22">
        <f t="shared" si="1"/>
        <v>3112.6320000000001</v>
      </c>
      <c r="G13" s="22">
        <f t="shared" si="1"/>
        <v>2723.5530000000003</v>
      </c>
      <c r="H13" s="22">
        <f t="shared" si="1"/>
        <v>2334.4739999999997</v>
      </c>
      <c r="I13" s="22">
        <f t="shared" si="1"/>
        <v>1945.395</v>
      </c>
      <c r="J13" s="22">
        <f t="shared" si="1"/>
        <v>1556.316</v>
      </c>
      <c r="K13" s="22">
        <f t="shared" si="1"/>
        <v>1167.2369999999999</v>
      </c>
      <c r="L13" s="22">
        <f t="shared" si="1"/>
        <v>778.15800000000002</v>
      </c>
      <c r="M13" s="22">
        <f t="shared" si="1"/>
        <v>583.61849999999993</v>
      </c>
      <c r="N13" s="22">
        <f t="shared" si="1"/>
        <v>389.07900000000001</v>
      </c>
      <c r="O13" s="22">
        <f t="shared" si="1"/>
        <v>194.5395</v>
      </c>
      <c r="P13" s="22">
        <f t="shared" si="1"/>
        <v>38.907900000000005</v>
      </c>
    </row>
    <row r="14" spans="1:16" x14ac:dyDescent="0.2">
      <c r="A14" s="21">
        <v>2</v>
      </c>
      <c r="B14" s="22">
        <f t="shared" ref="B14:P15" si="2">B10*1.02</f>
        <v>8170.6590000000006</v>
      </c>
      <c r="C14" s="22">
        <f t="shared" si="2"/>
        <v>4493.8624500000005</v>
      </c>
      <c r="D14" s="22">
        <f t="shared" si="2"/>
        <v>4085.3295000000003</v>
      </c>
      <c r="E14" s="22">
        <f t="shared" si="2"/>
        <v>3676.79655</v>
      </c>
      <c r="F14" s="22">
        <f t="shared" si="2"/>
        <v>3268.2635999999998</v>
      </c>
      <c r="G14" s="22">
        <f t="shared" si="2"/>
        <v>2859.7306500000004</v>
      </c>
      <c r="H14" s="22">
        <f t="shared" si="2"/>
        <v>2451.1976999999997</v>
      </c>
      <c r="I14" s="22">
        <f t="shared" si="2"/>
        <v>2042.6647500000001</v>
      </c>
      <c r="J14" s="22">
        <f t="shared" si="2"/>
        <v>1634.1317999999999</v>
      </c>
      <c r="K14" s="22">
        <f t="shared" si="2"/>
        <v>1225.5988499999999</v>
      </c>
      <c r="L14" s="22">
        <f t="shared" si="2"/>
        <v>817.06589999999994</v>
      </c>
      <c r="M14" s="22">
        <f t="shared" si="2"/>
        <v>612.79942499999993</v>
      </c>
      <c r="N14" s="22">
        <f t="shared" si="2"/>
        <v>408.53294999999997</v>
      </c>
      <c r="O14" s="22">
        <f t="shared" si="2"/>
        <v>204.26647499999999</v>
      </c>
      <c r="P14" s="22">
        <f t="shared" si="2"/>
        <v>40.85329500000001</v>
      </c>
    </row>
    <row r="15" spans="1:16" x14ac:dyDescent="0.2">
      <c r="A15" s="21">
        <v>3</v>
      </c>
      <c r="B15" s="22">
        <f t="shared" si="2"/>
        <v>8579.1919500000022</v>
      </c>
      <c r="C15" s="22">
        <f t="shared" si="2"/>
        <v>4718.5555725000004</v>
      </c>
      <c r="D15" s="22">
        <f t="shared" si="2"/>
        <v>4289.5959750000011</v>
      </c>
      <c r="E15" s="22">
        <f t="shared" si="2"/>
        <v>3860.6363775</v>
      </c>
      <c r="F15" s="22">
        <f t="shared" si="2"/>
        <v>3431.6767800000002</v>
      </c>
      <c r="G15" s="22">
        <f t="shared" si="2"/>
        <v>3002.7171825000005</v>
      </c>
      <c r="H15" s="22">
        <f t="shared" si="2"/>
        <v>2573.7575849999998</v>
      </c>
      <c r="I15" s="22">
        <f t="shared" si="2"/>
        <v>2144.7979875000005</v>
      </c>
      <c r="J15" s="22">
        <f t="shared" si="2"/>
        <v>1715.8383900000001</v>
      </c>
      <c r="K15" s="22">
        <f t="shared" si="2"/>
        <v>1286.8787924999999</v>
      </c>
      <c r="L15" s="22">
        <f t="shared" si="2"/>
        <v>857.91919500000006</v>
      </c>
      <c r="M15" s="22">
        <f t="shared" si="2"/>
        <v>643.43939624999996</v>
      </c>
      <c r="N15" s="22">
        <f t="shared" si="2"/>
        <v>428.95959750000003</v>
      </c>
      <c r="O15" s="22">
        <f t="shared" si="2"/>
        <v>214.47979875000001</v>
      </c>
      <c r="P15" s="22">
        <f t="shared" si="2"/>
        <v>42.895959750000017</v>
      </c>
    </row>
    <row r="16" spans="1:16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6" x14ac:dyDescent="0.2">
      <c r="A18" s="5" t="s">
        <v>1</v>
      </c>
      <c r="B18" s="7"/>
      <c r="C18" s="5" t="s">
        <v>3</v>
      </c>
      <c r="D18" s="7"/>
      <c r="E18" s="7"/>
      <c r="F18" s="5" t="s">
        <v>5</v>
      </c>
      <c r="G18" s="7"/>
      <c r="H18" s="7"/>
      <c r="I18" s="13" t="s">
        <v>9</v>
      </c>
      <c r="J18" s="14"/>
      <c r="K18" s="13" t="s">
        <v>11</v>
      </c>
      <c r="L18" s="14"/>
      <c r="M18" s="14"/>
      <c r="N18" s="13" t="s">
        <v>14</v>
      </c>
      <c r="O18" s="14"/>
      <c r="P18" s="14"/>
    </row>
    <row r="19" spans="1:16" x14ac:dyDescent="0.2">
      <c r="A19" s="7" t="s">
        <v>2</v>
      </c>
      <c r="B19" s="7"/>
      <c r="C19" s="7" t="s">
        <v>4</v>
      </c>
      <c r="D19" s="7"/>
      <c r="E19" s="7"/>
      <c r="F19" s="7" t="s">
        <v>6</v>
      </c>
      <c r="G19" s="7"/>
      <c r="H19" s="7"/>
      <c r="I19" s="14" t="s">
        <v>10</v>
      </c>
      <c r="J19" s="14"/>
      <c r="K19" s="14" t="s">
        <v>12</v>
      </c>
      <c r="L19" s="14"/>
      <c r="M19" s="14"/>
      <c r="N19" s="14" t="s">
        <v>15</v>
      </c>
      <c r="O19" s="14"/>
      <c r="P19" s="14"/>
    </row>
    <row r="20" spans="1:16" x14ac:dyDescent="0.2">
      <c r="A20" s="7"/>
      <c r="B20" s="7"/>
      <c r="C20" s="7"/>
      <c r="D20" s="7"/>
      <c r="E20" s="7"/>
      <c r="F20" s="7" t="s">
        <v>7</v>
      </c>
      <c r="G20" s="7"/>
      <c r="H20" s="7"/>
      <c r="I20" s="15" t="s">
        <v>52</v>
      </c>
      <c r="J20" s="14"/>
      <c r="K20" s="14" t="s">
        <v>13</v>
      </c>
      <c r="L20" s="14"/>
      <c r="M20" s="14"/>
      <c r="N20" s="14" t="s">
        <v>16</v>
      </c>
      <c r="O20" s="14"/>
      <c r="P20" s="14"/>
    </row>
    <row r="21" spans="1:16" x14ac:dyDescent="0.2">
      <c r="A21" s="5"/>
      <c r="B21" s="7"/>
      <c r="C21" s="7"/>
      <c r="D21" s="7"/>
      <c r="E21" s="7"/>
      <c r="F21" s="7" t="s">
        <v>8</v>
      </c>
      <c r="G21" s="7"/>
      <c r="H21" s="7"/>
      <c r="I21" s="14" t="s">
        <v>55</v>
      </c>
      <c r="J21" s="14"/>
      <c r="K21" s="14"/>
      <c r="L21" s="14"/>
      <c r="M21" s="14"/>
      <c r="N21" s="14"/>
      <c r="O21" s="14"/>
      <c r="P21" s="14"/>
    </row>
    <row r="22" spans="1:16" x14ac:dyDescent="0.2">
      <c r="A22" s="7"/>
      <c r="B22" s="7"/>
      <c r="C22" s="5"/>
      <c r="D22" s="7"/>
      <c r="E22" s="7"/>
      <c r="F22" s="7"/>
      <c r="G22" s="7"/>
      <c r="H22" s="7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7"/>
      <c r="B23" s="7"/>
      <c r="C23" s="7"/>
      <c r="D23" s="7"/>
      <c r="E23" s="7"/>
      <c r="F23" s="5"/>
      <c r="G23" s="7"/>
      <c r="H23" s="7"/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5" t="s">
        <v>17</v>
      </c>
      <c r="B24" s="7"/>
      <c r="C24" s="5" t="s">
        <v>21</v>
      </c>
      <c r="D24" s="7"/>
      <c r="E24" s="7"/>
      <c r="F24" s="5" t="s">
        <v>25</v>
      </c>
      <c r="G24" s="7"/>
      <c r="H24" s="7"/>
      <c r="I24" s="13" t="s">
        <v>30</v>
      </c>
      <c r="J24" s="14"/>
      <c r="K24" s="14"/>
      <c r="L24" s="13" t="s">
        <v>46</v>
      </c>
      <c r="M24" s="14"/>
      <c r="N24" s="14"/>
      <c r="O24" s="13" t="s">
        <v>33</v>
      </c>
      <c r="P24" s="14"/>
    </row>
    <row r="25" spans="1:16" x14ac:dyDescent="0.2">
      <c r="A25" s="7" t="s">
        <v>18</v>
      </c>
      <c r="B25" s="7"/>
      <c r="C25" s="7" t="s">
        <v>22</v>
      </c>
      <c r="D25" s="7"/>
      <c r="E25" s="7"/>
      <c r="F25" s="7" t="s">
        <v>26</v>
      </c>
      <c r="G25" s="7"/>
      <c r="H25" s="7"/>
      <c r="I25" s="14" t="s">
        <v>31</v>
      </c>
      <c r="J25" s="14"/>
      <c r="K25" s="14"/>
      <c r="L25" s="14" t="s">
        <v>47</v>
      </c>
      <c r="M25" s="14"/>
      <c r="N25" s="14"/>
      <c r="O25" s="14" t="s">
        <v>34</v>
      </c>
      <c r="P25" s="14"/>
    </row>
    <row r="26" spans="1:16" x14ac:dyDescent="0.2">
      <c r="A26" s="7" t="s">
        <v>19</v>
      </c>
      <c r="B26" s="7"/>
      <c r="C26" s="7" t="s">
        <v>23</v>
      </c>
      <c r="D26" s="7"/>
      <c r="E26" s="7"/>
      <c r="F26" s="7" t="s">
        <v>27</v>
      </c>
      <c r="G26" s="7"/>
      <c r="H26" s="7"/>
      <c r="I26" s="14" t="s">
        <v>32</v>
      </c>
      <c r="J26" s="14"/>
      <c r="K26" s="14"/>
      <c r="L26" s="14" t="s">
        <v>49</v>
      </c>
      <c r="M26" s="14"/>
      <c r="N26" s="14"/>
      <c r="O26" s="14" t="s">
        <v>44</v>
      </c>
      <c r="P26" s="14"/>
    </row>
    <row r="27" spans="1:16" x14ac:dyDescent="0.2">
      <c r="A27" s="7" t="s">
        <v>20</v>
      </c>
      <c r="B27" s="7"/>
      <c r="C27" s="7" t="s">
        <v>24</v>
      </c>
      <c r="D27" s="7"/>
      <c r="E27" s="7"/>
      <c r="F27" s="7" t="s">
        <v>28</v>
      </c>
      <c r="G27" s="7"/>
      <c r="H27" s="7"/>
      <c r="I27" s="14" t="s">
        <v>38</v>
      </c>
      <c r="J27" s="14"/>
      <c r="K27" s="14"/>
      <c r="L27" s="14"/>
      <c r="M27" s="14"/>
      <c r="N27" s="14"/>
      <c r="O27" s="14" t="s">
        <v>45</v>
      </c>
      <c r="P27" s="14"/>
    </row>
    <row r="28" spans="1:16" x14ac:dyDescent="0.2">
      <c r="A28" s="14" t="s">
        <v>43</v>
      </c>
      <c r="B28" s="7"/>
      <c r="C28" s="7"/>
      <c r="D28" s="7"/>
      <c r="E28" s="7"/>
      <c r="F28" s="7" t="s">
        <v>29</v>
      </c>
      <c r="G28" s="7"/>
      <c r="H28" s="7"/>
      <c r="I28" s="14" t="s">
        <v>37</v>
      </c>
      <c r="J28" s="14"/>
      <c r="K28" s="14"/>
      <c r="L28" s="14"/>
      <c r="M28" s="14"/>
      <c r="N28" s="14"/>
      <c r="O28" s="14" t="s">
        <v>35</v>
      </c>
      <c r="P28" s="14"/>
    </row>
    <row r="29" spans="1:16" x14ac:dyDescent="0.2">
      <c r="A29" s="7" t="s">
        <v>51</v>
      </c>
      <c r="B29" s="7"/>
      <c r="C29" s="7"/>
      <c r="D29" s="7"/>
      <c r="E29" s="7"/>
      <c r="F29" s="7"/>
      <c r="G29" s="7"/>
      <c r="H29" s="7"/>
      <c r="I29" s="14"/>
      <c r="J29" s="14"/>
      <c r="K29" s="14"/>
      <c r="L29" s="13" t="s">
        <v>36</v>
      </c>
      <c r="M29" s="14"/>
      <c r="N29" s="14"/>
      <c r="O29" s="14" t="s">
        <v>48</v>
      </c>
      <c r="P29" s="14"/>
    </row>
    <row r="30" spans="1:16" x14ac:dyDescent="0.2">
      <c r="A30" s="7"/>
      <c r="B30" s="7"/>
      <c r="C30" s="7"/>
      <c r="D30" s="7"/>
      <c r="E30" s="7"/>
      <c r="F30" s="7"/>
      <c r="G30" s="7"/>
      <c r="H30" s="7"/>
      <c r="I30" s="13"/>
      <c r="J30" s="14"/>
      <c r="K30" s="14"/>
      <c r="L30" s="14" t="s">
        <v>50</v>
      </c>
      <c r="M30" s="14"/>
      <c r="N30" s="14"/>
      <c r="O30" s="14" t="s">
        <v>54</v>
      </c>
      <c r="P30" s="14"/>
    </row>
    <row r="31" spans="1:16" x14ac:dyDescent="0.2">
      <c r="A31" s="7" t="s">
        <v>61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 t="s">
        <v>53</v>
      </c>
      <c r="M31" s="7"/>
      <c r="N31" s="7"/>
      <c r="O31" s="7"/>
      <c r="P31" s="7"/>
    </row>
    <row r="32" spans="1:16" x14ac:dyDescent="0.2">
      <c r="A32" s="7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7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7" spans="1:16" x14ac:dyDescent="0.2">
      <c r="A37" t="s">
        <v>62</v>
      </c>
      <c r="E37" s="16">
        <v>38145</v>
      </c>
    </row>
    <row r="38" spans="1:16" x14ac:dyDescent="0.2">
      <c r="A38" t="s">
        <v>64</v>
      </c>
      <c r="F38" s="16">
        <v>38908</v>
      </c>
    </row>
  </sheetData>
  <mergeCells count="1">
    <mergeCell ref="G12:H12"/>
  </mergeCells>
  <pageMargins left="0.7" right="0.7" top="0.5" bottom="0.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view="pageLayout" zoomScale="130" zoomScalePageLayoutView="130" workbookViewId="0">
      <selection activeCell="B9" sqref="B9"/>
    </sheetView>
  </sheetViews>
  <sheetFormatPr baseColWidth="10" defaultColWidth="11" defaultRowHeight="16" x14ac:dyDescent="0.2"/>
  <cols>
    <col min="1" max="1" width="9" customWidth="1"/>
    <col min="2" max="2" width="6.83203125" customWidth="1"/>
    <col min="3" max="3" width="7" customWidth="1"/>
    <col min="4" max="4" width="6.83203125" customWidth="1"/>
    <col min="5" max="7" width="6.33203125" customWidth="1"/>
    <col min="8" max="8" width="6.5" customWidth="1"/>
    <col min="9" max="9" width="6.1640625" customWidth="1"/>
    <col min="10" max="10" width="7" customWidth="1"/>
    <col min="11" max="11" width="6.33203125" customWidth="1"/>
    <col min="12" max="12" width="6.6640625" customWidth="1"/>
    <col min="13" max="13" width="6" customWidth="1"/>
    <col min="14" max="14" width="6.6640625" customWidth="1"/>
    <col min="15" max="15" width="6.33203125" customWidth="1"/>
    <col min="16" max="16" width="7.6640625" customWidth="1"/>
  </cols>
  <sheetData>
    <row r="1" spans="1:16" x14ac:dyDescent="0.2">
      <c r="A1" s="7" t="s">
        <v>39</v>
      </c>
    </row>
    <row r="3" spans="1:16" x14ac:dyDescent="0.2">
      <c r="E3" s="4" t="s">
        <v>40</v>
      </c>
      <c r="F3" s="12"/>
      <c r="G3" s="12"/>
      <c r="H3" s="12"/>
      <c r="I3" s="12"/>
      <c r="J3" s="12"/>
    </row>
    <row r="4" spans="1:16" x14ac:dyDescent="0.2">
      <c r="D4" s="1"/>
      <c r="E4" s="4" t="s">
        <v>41</v>
      </c>
      <c r="F4" s="12"/>
      <c r="G4" s="12"/>
      <c r="H4" s="12"/>
      <c r="I4" s="12"/>
      <c r="J4" s="12"/>
    </row>
    <row r="5" spans="1:16" ht="19" x14ac:dyDescent="0.25">
      <c r="G5" s="3" t="s">
        <v>57</v>
      </c>
    </row>
    <row r="6" spans="1:16" ht="19" x14ac:dyDescent="0.25">
      <c r="G6" s="3"/>
    </row>
    <row r="7" spans="1:16" x14ac:dyDescent="0.2">
      <c r="A7" s="5" t="s">
        <v>0</v>
      </c>
      <c r="B7" s="6">
        <v>0.2</v>
      </c>
      <c r="C7" s="6">
        <v>0.11</v>
      </c>
      <c r="D7" s="6">
        <v>0.1</v>
      </c>
      <c r="E7" s="6">
        <v>0.09</v>
      </c>
      <c r="F7" s="6">
        <v>0.08</v>
      </c>
      <c r="G7" s="6">
        <v>7.0000000000000007E-2</v>
      </c>
      <c r="H7" s="6">
        <v>0.06</v>
      </c>
      <c r="I7" s="6">
        <v>0.05</v>
      </c>
      <c r="J7" s="6">
        <v>0.04</v>
      </c>
      <c r="K7" s="6">
        <v>0.03</v>
      </c>
      <c r="L7" s="6">
        <v>0.02</v>
      </c>
      <c r="M7" s="6">
        <v>1.4999999999999999E-2</v>
      </c>
      <c r="N7" s="6">
        <v>0.01</v>
      </c>
      <c r="O7" s="6">
        <v>5.0000000000000001E-3</v>
      </c>
      <c r="P7" s="6">
        <v>1E-3</v>
      </c>
    </row>
    <row r="8" spans="1:16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">
      <c r="A9" s="9">
        <v>1</v>
      </c>
      <c r="B9" s="10">
        <v>7261</v>
      </c>
      <c r="C9" s="10">
        <v>3994</v>
      </c>
      <c r="D9" s="10">
        <v>3631</v>
      </c>
      <c r="E9" s="10">
        <v>3268</v>
      </c>
      <c r="F9" s="10">
        <v>2905</v>
      </c>
      <c r="G9" s="10">
        <v>2542</v>
      </c>
      <c r="H9" s="10">
        <v>2179</v>
      </c>
      <c r="I9" s="10">
        <v>1816</v>
      </c>
      <c r="J9" s="10">
        <v>1452</v>
      </c>
      <c r="K9" s="10">
        <v>1089</v>
      </c>
      <c r="L9" s="10">
        <v>726</v>
      </c>
      <c r="M9" s="10">
        <v>545</v>
      </c>
      <c r="N9" s="10">
        <v>363</v>
      </c>
      <c r="O9" s="10">
        <v>182</v>
      </c>
      <c r="P9" s="10">
        <v>37</v>
      </c>
    </row>
    <row r="10" spans="1:16" x14ac:dyDescent="0.2">
      <c r="A10" s="9">
        <v>2</v>
      </c>
      <c r="B10" s="10">
        <v>7625</v>
      </c>
      <c r="C10" s="10">
        <v>4193</v>
      </c>
      <c r="D10" s="10">
        <v>3813</v>
      </c>
      <c r="E10" s="10">
        <v>3431</v>
      </c>
      <c r="F10" s="10">
        <v>3050</v>
      </c>
      <c r="G10" s="10">
        <v>2668</v>
      </c>
      <c r="H10" s="10">
        <v>2288</v>
      </c>
      <c r="I10" s="10">
        <v>1906</v>
      </c>
      <c r="J10" s="10">
        <v>1525</v>
      </c>
      <c r="K10" s="10">
        <v>1143</v>
      </c>
      <c r="L10" s="10">
        <v>763</v>
      </c>
      <c r="M10" s="10">
        <v>572</v>
      </c>
      <c r="N10" s="10">
        <v>347</v>
      </c>
      <c r="O10" s="10">
        <v>191</v>
      </c>
      <c r="P10" s="10">
        <v>38</v>
      </c>
    </row>
    <row r="11" spans="1:16" x14ac:dyDescent="0.2">
      <c r="A11" s="9">
        <v>3</v>
      </c>
      <c r="B11" s="10">
        <v>8006</v>
      </c>
      <c r="C11" s="10">
        <v>4403</v>
      </c>
      <c r="D11" s="10">
        <v>4002</v>
      </c>
      <c r="E11" s="10">
        <v>3603</v>
      </c>
      <c r="F11" s="10">
        <v>3203</v>
      </c>
      <c r="G11" s="10">
        <v>2802</v>
      </c>
      <c r="H11" s="10">
        <v>2402</v>
      </c>
      <c r="I11" s="10">
        <v>2001</v>
      </c>
      <c r="J11" s="10">
        <v>1601</v>
      </c>
      <c r="K11" s="10">
        <v>1201</v>
      </c>
      <c r="L11" s="10">
        <v>801</v>
      </c>
      <c r="M11" s="10">
        <v>601</v>
      </c>
      <c r="N11" s="10">
        <v>400</v>
      </c>
      <c r="O11" s="10">
        <v>200</v>
      </c>
      <c r="P11" s="10">
        <v>40</v>
      </c>
    </row>
    <row r="12" spans="1:16" x14ac:dyDescent="0.2">
      <c r="A12" s="9"/>
      <c r="B12" s="11"/>
      <c r="C12" s="11"/>
      <c r="D12" s="11"/>
      <c r="E12" s="11"/>
      <c r="F12" s="11"/>
      <c r="G12" s="23" t="s">
        <v>58</v>
      </c>
      <c r="H12" s="23"/>
      <c r="I12" s="11"/>
      <c r="J12" s="11"/>
      <c r="K12" s="11"/>
      <c r="L12" s="11"/>
      <c r="M12" s="11"/>
      <c r="N12" s="11"/>
      <c r="O12" s="11"/>
      <c r="P12" s="11"/>
    </row>
    <row r="13" spans="1:16" x14ac:dyDescent="0.2">
      <c r="A13" s="9">
        <v>1</v>
      </c>
      <c r="B13" s="10">
        <f>B9*1.02</f>
        <v>7406.22</v>
      </c>
      <c r="C13" s="10">
        <f t="shared" ref="C13:P13" si="0">C9*1.02</f>
        <v>4073.88</v>
      </c>
      <c r="D13" s="10">
        <f t="shared" si="0"/>
        <v>3703.62</v>
      </c>
      <c r="E13" s="10">
        <f t="shared" si="0"/>
        <v>3333.36</v>
      </c>
      <c r="F13" s="10">
        <f t="shared" si="0"/>
        <v>2963.1</v>
      </c>
      <c r="G13" s="10">
        <f t="shared" si="0"/>
        <v>2592.84</v>
      </c>
      <c r="H13" s="10">
        <f t="shared" si="0"/>
        <v>2222.58</v>
      </c>
      <c r="I13" s="10">
        <f t="shared" si="0"/>
        <v>1852.32</v>
      </c>
      <c r="J13" s="10">
        <f t="shared" si="0"/>
        <v>1481.04</v>
      </c>
      <c r="K13" s="10">
        <f t="shared" si="0"/>
        <v>1110.78</v>
      </c>
      <c r="L13" s="10">
        <f t="shared" si="0"/>
        <v>740.52</v>
      </c>
      <c r="M13" s="10">
        <f t="shared" si="0"/>
        <v>555.9</v>
      </c>
      <c r="N13" s="10">
        <f t="shared" si="0"/>
        <v>370.26</v>
      </c>
      <c r="O13" s="10">
        <f t="shared" si="0"/>
        <v>185.64000000000001</v>
      </c>
      <c r="P13" s="10">
        <f t="shared" si="0"/>
        <v>37.74</v>
      </c>
    </row>
    <row r="14" spans="1:16" x14ac:dyDescent="0.2">
      <c r="A14" s="9">
        <v>2</v>
      </c>
      <c r="B14" s="10">
        <f t="shared" ref="B14:P15" si="1">B10*1.02</f>
        <v>7777.5</v>
      </c>
      <c r="C14" s="10">
        <f t="shared" si="1"/>
        <v>4276.8599999999997</v>
      </c>
      <c r="D14" s="10">
        <f t="shared" si="1"/>
        <v>3889.26</v>
      </c>
      <c r="E14" s="10">
        <f t="shared" si="1"/>
        <v>3499.62</v>
      </c>
      <c r="F14" s="10">
        <f t="shared" si="1"/>
        <v>3111</v>
      </c>
      <c r="G14" s="10">
        <f t="shared" si="1"/>
        <v>2721.36</v>
      </c>
      <c r="H14" s="10">
        <f t="shared" si="1"/>
        <v>2333.7600000000002</v>
      </c>
      <c r="I14" s="10">
        <f t="shared" si="1"/>
        <v>1944.1200000000001</v>
      </c>
      <c r="J14" s="10">
        <f t="shared" si="1"/>
        <v>1555.5</v>
      </c>
      <c r="K14" s="10">
        <f t="shared" si="1"/>
        <v>1165.8600000000001</v>
      </c>
      <c r="L14" s="10">
        <f t="shared" si="1"/>
        <v>778.26</v>
      </c>
      <c r="M14" s="10">
        <f t="shared" si="1"/>
        <v>583.44000000000005</v>
      </c>
      <c r="N14" s="10">
        <f t="shared" si="1"/>
        <v>353.94</v>
      </c>
      <c r="O14" s="10">
        <f t="shared" si="1"/>
        <v>194.82</v>
      </c>
      <c r="P14" s="10">
        <f t="shared" si="1"/>
        <v>38.76</v>
      </c>
    </row>
    <row r="15" spans="1:16" x14ac:dyDescent="0.2">
      <c r="A15" s="9">
        <v>3</v>
      </c>
      <c r="B15" s="10">
        <f t="shared" si="1"/>
        <v>8166.12</v>
      </c>
      <c r="C15" s="10">
        <f t="shared" si="1"/>
        <v>4491.0600000000004</v>
      </c>
      <c r="D15" s="10">
        <f t="shared" si="1"/>
        <v>4082.04</v>
      </c>
      <c r="E15" s="10">
        <f t="shared" si="1"/>
        <v>3675.06</v>
      </c>
      <c r="F15" s="10">
        <f t="shared" si="1"/>
        <v>3267.06</v>
      </c>
      <c r="G15" s="10">
        <f t="shared" si="1"/>
        <v>2858.04</v>
      </c>
      <c r="H15" s="10">
        <f t="shared" si="1"/>
        <v>2450.04</v>
      </c>
      <c r="I15" s="10">
        <f t="shared" si="1"/>
        <v>2041.02</v>
      </c>
      <c r="J15" s="10">
        <f t="shared" si="1"/>
        <v>1633.02</v>
      </c>
      <c r="K15" s="10">
        <f t="shared" si="1"/>
        <v>1225.02</v>
      </c>
      <c r="L15" s="10">
        <f t="shared" si="1"/>
        <v>817.02</v>
      </c>
      <c r="M15" s="10">
        <f t="shared" si="1"/>
        <v>613.02</v>
      </c>
      <c r="N15" s="10">
        <f t="shared" si="1"/>
        <v>408</v>
      </c>
      <c r="O15" s="10">
        <f t="shared" si="1"/>
        <v>204</v>
      </c>
      <c r="P15" s="10">
        <f t="shared" si="1"/>
        <v>40.799999999999997</v>
      </c>
    </row>
    <row r="16" spans="1:16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6" x14ac:dyDescent="0.2">
      <c r="A18" s="5" t="s">
        <v>1</v>
      </c>
      <c r="B18" s="7"/>
      <c r="C18" s="5" t="s">
        <v>3</v>
      </c>
      <c r="D18" s="7"/>
      <c r="E18" s="7"/>
      <c r="F18" s="5" t="s">
        <v>5</v>
      </c>
      <c r="G18" s="7"/>
      <c r="H18" s="7"/>
      <c r="I18" s="13" t="s">
        <v>9</v>
      </c>
      <c r="J18" s="14"/>
      <c r="K18" s="13" t="s">
        <v>11</v>
      </c>
      <c r="L18" s="14"/>
      <c r="M18" s="14"/>
      <c r="N18" s="13" t="s">
        <v>14</v>
      </c>
      <c r="O18" s="14"/>
      <c r="P18" s="14"/>
    </row>
    <row r="19" spans="1:16" x14ac:dyDescent="0.2">
      <c r="A19" s="7" t="s">
        <v>2</v>
      </c>
      <c r="B19" s="7"/>
      <c r="C19" s="7" t="s">
        <v>4</v>
      </c>
      <c r="D19" s="7"/>
      <c r="E19" s="7"/>
      <c r="F19" s="7" t="s">
        <v>6</v>
      </c>
      <c r="G19" s="7"/>
      <c r="H19" s="7"/>
      <c r="I19" s="14" t="s">
        <v>10</v>
      </c>
      <c r="J19" s="14"/>
      <c r="K19" s="14" t="s">
        <v>12</v>
      </c>
      <c r="L19" s="14"/>
      <c r="M19" s="14"/>
      <c r="N19" s="14" t="s">
        <v>15</v>
      </c>
      <c r="O19" s="14"/>
      <c r="P19" s="14"/>
    </row>
    <row r="20" spans="1:16" x14ac:dyDescent="0.2">
      <c r="A20" s="7"/>
      <c r="B20" s="7"/>
      <c r="C20" s="7"/>
      <c r="D20" s="7"/>
      <c r="E20" s="7"/>
      <c r="F20" s="7" t="s">
        <v>7</v>
      </c>
      <c r="G20" s="7"/>
      <c r="H20" s="7"/>
      <c r="I20" s="15" t="s">
        <v>52</v>
      </c>
      <c r="J20" s="14"/>
      <c r="K20" s="14" t="s">
        <v>13</v>
      </c>
      <c r="L20" s="14"/>
      <c r="M20" s="14"/>
      <c r="N20" s="14" t="s">
        <v>16</v>
      </c>
      <c r="O20" s="14"/>
      <c r="P20" s="14"/>
    </row>
    <row r="21" spans="1:16" x14ac:dyDescent="0.2">
      <c r="A21" s="5"/>
      <c r="B21" s="7"/>
      <c r="C21" s="7"/>
      <c r="D21" s="7"/>
      <c r="E21" s="7"/>
      <c r="F21" s="7" t="s">
        <v>8</v>
      </c>
      <c r="G21" s="7"/>
      <c r="H21" s="7"/>
      <c r="I21" s="14" t="s">
        <v>55</v>
      </c>
      <c r="J21" s="14"/>
      <c r="K21" s="14"/>
      <c r="L21" s="14"/>
      <c r="M21" s="14"/>
      <c r="N21" s="14"/>
      <c r="O21" s="14"/>
      <c r="P21" s="14"/>
    </row>
    <row r="22" spans="1:16" x14ac:dyDescent="0.2">
      <c r="A22" s="7"/>
      <c r="B22" s="7"/>
      <c r="C22" s="5"/>
      <c r="D22" s="7"/>
      <c r="E22" s="7"/>
      <c r="F22" s="7"/>
      <c r="G22" s="7"/>
      <c r="H22" s="7"/>
      <c r="I22" s="14"/>
      <c r="J22" s="14"/>
      <c r="K22" s="14"/>
      <c r="L22" s="14"/>
      <c r="M22" s="14"/>
      <c r="N22" s="14"/>
      <c r="O22" s="14"/>
      <c r="P22" s="14"/>
    </row>
    <row r="23" spans="1:16" x14ac:dyDescent="0.2">
      <c r="A23" s="7"/>
      <c r="B23" s="7"/>
      <c r="C23" s="7"/>
      <c r="D23" s="7"/>
      <c r="E23" s="7"/>
      <c r="F23" s="5"/>
      <c r="G23" s="7"/>
      <c r="H23" s="7"/>
      <c r="I23" s="14"/>
      <c r="J23" s="14"/>
      <c r="K23" s="14"/>
      <c r="L23" s="14"/>
      <c r="M23" s="14"/>
      <c r="N23" s="14"/>
      <c r="O23" s="14"/>
      <c r="P23" s="14"/>
    </row>
    <row r="24" spans="1:16" x14ac:dyDescent="0.2">
      <c r="A24" s="5" t="s">
        <v>17</v>
      </c>
      <c r="B24" s="7"/>
      <c r="C24" s="5" t="s">
        <v>21</v>
      </c>
      <c r="D24" s="7"/>
      <c r="E24" s="7"/>
      <c r="F24" s="5" t="s">
        <v>25</v>
      </c>
      <c r="G24" s="7"/>
      <c r="H24" s="7"/>
      <c r="I24" s="13" t="s">
        <v>30</v>
      </c>
      <c r="J24" s="14"/>
      <c r="K24" s="14"/>
      <c r="L24" s="13" t="s">
        <v>46</v>
      </c>
      <c r="M24" s="14"/>
      <c r="N24" s="14"/>
      <c r="O24" s="13" t="s">
        <v>33</v>
      </c>
      <c r="P24" s="14"/>
    </row>
    <row r="25" spans="1:16" x14ac:dyDescent="0.2">
      <c r="A25" s="7" t="s">
        <v>18</v>
      </c>
      <c r="B25" s="7"/>
      <c r="C25" s="7" t="s">
        <v>22</v>
      </c>
      <c r="D25" s="7"/>
      <c r="E25" s="7"/>
      <c r="F25" s="7" t="s">
        <v>26</v>
      </c>
      <c r="G25" s="7"/>
      <c r="H25" s="7"/>
      <c r="I25" s="14" t="s">
        <v>31</v>
      </c>
      <c r="J25" s="14"/>
      <c r="K25" s="14"/>
      <c r="L25" s="14" t="s">
        <v>47</v>
      </c>
      <c r="M25" s="14"/>
      <c r="N25" s="14"/>
      <c r="O25" s="14" t="s">
        <v>34</v>
      </c>
      <c r="P25" s="14"/>
    </row>
    <row r="26" spans="1:16" x14ac:dyDescent="0.2">
      <c r="A26" s="7" t="s">
        <v>19</v>
      </c>
      <c r="B26" s="7"/>
      <c r="C26" s="7" t="s">
        <v>23</v>
      </c>
      <c r="D26" s="7"/>
      <c r="E26" s="7"/>
      <c r="F26" s="7" t="s">
        <v>27</v>
      </c>
      <c r="G26" s="7"/>
      <c r="H26" s="7"/>
      <c r="I26" s="14" t="s">
        <v>32</v>
      </c>
      <c r="J26" s="14"/>
      <c r="K26" s="14"/>
      <c r="L26" s="14" t="s">
        <v>49</v>
      </c>
      <c r="M26" s="14"/>
      <c r="N26" s="14"/>
      <c r="O26" s="14" t="s">
        <v>44</v>
      </c>
      <c r="P26" s="14"/>
    </row>
    <row r="27" spans="1:16" x14ac:dyDescent="0.2">
      <c r="A27" s="7" t="s">
        <v>20</v>
      </c>
      <c r="B27" s="7"/>
      <c r="C27" s="7" t="s">
        <v>24</v>
      </c>
      <c r="D27" s="7"/>
      <c r="E27" s="7"/>
      <c r="F27" s="7" t="s">
        <v>28</v>
      </c>
      <c r="G27" s="7"/>
      <c r="H27" s="7"/>
      <c r="I27" s="14" t="s">
        <v>38</v>
      </c>
      <c r="J27" s="14"/>
      <c r="K27" s="14"/>
      <c r="L27" s="14"/>
      <c r="M27" s="14"/>
      <c r="N27" s="14"/>
      <c r="O27" s="14" t="s">
        <v>45</v>
      </c>
      <c r="P27" s="14"/>
    </row>
    <row r="28" spans="1:16" x14ac:dyDescent="0.2">
      <c r="A28" s="14" t="s">
        <v>43</v>
      </c>
      <c r="B28" s="7"/>
      <c r="C28" s="7"/>
      <c r="D28" s="7"/>
      <c r="E28" s="7"/>
      <c r="F28" s="7" t="s">
        <v>29</v>
      </c>
      <c r="G28" s="7"/>
      <c r="H28" s="7"/>
      <c r="I28" s="14" t="s">
        <v>37</v>
      </c>
      <c r="J28" s="14"/>
      <c r="K28" s="14"/>
      <c r="L28" s="14"/>
      <c r="M28" s="14"/>
      <c r="N28" s="14"/>
      <c r="O28" s="14" t="s">
        <v>35</v>
      </c>
      <c r="P28" s="14"/>
    </row>
    <row r="29" spans="1:16" x14ac:dyDescent="0.2">
      <c r="A29" s="7" t="s">
        <v>51</v>
      </c>
      <c r="B29" s="7"/>
      <c r="C29" s="7"/>
      <c r="D29" s="7"/>
      <c r="E29" s="7"/>
      <c r="F29" s="7"/>
      <c r="G29" s="7"/>
      <c r="H29" s="7"/>
      <c r="I29" s="14"/>
      <c r="J29" s="14"/>
      <c r="K29" s="14"/>
      <c r="L29" s="13" t="s">
        <v>36</v>
      </c>
      <c r="M29" s="14"/>
      <c r="N29" s="14"/>
      <c r="O29" s="14" t="s">
        <v>48</v>
      </c>
      <c r="P29" s="14"/>
    </row>
    <row r="30" spans="1:16" x14ac:dyDescent="0.2">
      <c r="A30" s="7"/>
      <c r="B30" s="7"/>
      <c r="C30" s="7"/>
      <c r="D30" s="7"/>
      <c r="E30" s="7"/>
      <c r="F30" s="7"/>
      <c r="G30" s="7"/>
      <c r="H30" s="7"/>
      <c r="I30" s="13"/>
      <c r="J30" s="14"/>
      <c r="K30" s="14"/>
      <c r="L30" s="14" t="s">
        <v>50</v>
      </c>
      <c r="M30" s="14"/>
      <c r="N30" s="14"/>
      <c r="O30" s="14" t="s">
        <v>54</v>
      </c>
      <c r="P30" s="14"/>
    </row>
    <row r="31" spans="1:16" x14ac:dyDescent="0.2">
      <c r="A31" s="7" t="s">
        <v>56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 t="s">
        <v>53</v>
      </c>
      <c r="M31" s="7"/>
      <c r="N31" s="7"/>
      <c r="O31" s="7"/>
      <c r="P31" s="7"/>
    </row>
    <row r="32" spans="1:16" x14ac:dyDescent="0.2">
      <c r="A32" s="7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mergeCells count="1">
    <mergeCell ref="G12:H12"/>
  </mergeCells>
  <phoneticPr fontId="2" type="noConversion"/>
  <pageMargins left="0.7" right="0.7" top="0.5" bottom="0.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19-21 </vt:lpstr>
      <vt:lpstr>17-18</vt:lpstr>
      <vt:lpstr>Sheet1</vt:lpstr>
    </vt:vector>
  </TitlesOfParts>
  <Company>swc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Wraught</dc:creator>
  <cp:lastModifiedBy>RWraught</cp:lastModifiedBy>
  <cp:lastPrinted>2020-02-12T23:07:26Z</cp:lastPrinted>
  <dcterms:created xsi:type="dcterms:W3CDTF">2016-08-30T18:50:25Z</dcterms:created>
  <dcterms:modified xsi:type="dcterms:W3CDTF">2020-02-18T16:56:25Z</dcterms:modified>
</cp:coreProperties>
</file>