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" yWindow="216" windowWidth="16548" windowHeight="9816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S197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<sst xmlns="http://schemas.openxmlformats.org/spreadsheetml/2006/main" count="465" uniqueCount="143">
  <si>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</si>
  <si>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</si>
  <si>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</si>
  <si>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</si>
  <si>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</si>
  <si>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</si>
  <si>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</si>
  <si>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</si>
  <si>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</si>
  <si>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</si>
  <si>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</si>
  <si>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</si>
  <si>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</si>
  <si>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</si>
  <si>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</si>
  <si>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</si>
  <si>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</si>
  <si>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</si>
  <si>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</si>
  <si>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</si>
  <si>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</si>
  <si>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</si>
  <si>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</si>
  <si>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</si>
  <si>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</si>
  <si>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</si>
  <si>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</si>
  <si>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</si>
  <si>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</si>
  <si>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</si>
  <si>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</si>
  <si>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</si>
  <si>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</si>
  <si>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</si>
  <si>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</si>
  <si>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</si>
  <si>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</si>
  <si>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</si>
  <si>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</si>
  <si>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</si>
  <si>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</si>
  <si>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</si>
  <si>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</si>
  <si>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</si>
  <si>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</si>
  <si>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</si>
  <si>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</si>
  <si>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</si>
  <si>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</si>
  <si>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</si>
  <si>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</si>
  <si>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</si>
  <si>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</si>
  <si>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</si>
  <si>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</si>
  <si>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</si>
  <si>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</si>
  <si>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</si>
  <si>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</si>
  <si>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</si>
  <si>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</si>
  <si>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</si>
  <si>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</si>
  <si>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</si>
  <si>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</si>
  <si>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</si>
  <si>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</si>
  <si>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</si>
  <si>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</si>
  <si>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</si>
  <si>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</si>
  <si>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</si>
  <si>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</si>
  <si>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</si>
  <si>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</si>
  <si>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</si>
  <si>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</si>
  <si>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</si>
  <si>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</si>
  <si>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</si>
  <si>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</si>
  <si>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</si>
  <si>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</si>
  <si>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</si>
  <si>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</si>
  <si>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</si>
  <si>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</si>
  <si>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</si>
  <si>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</si>
  <si>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</si>
  <si>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</si>
  <si>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</si>
  <si>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</si>
  <si>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</si>
  <si>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</si>
  <si>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</si>
  <si>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</si>
  <si>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</si>
  <si>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</si>
  <si>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</si>
  <si>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</si>
  <si>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</si>
  <si>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</si>
  <si>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</si>
  <si>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</si>
  <si>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</si>
  <si>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</si>
  <si>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</si>
  <si>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</si>
  <si>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</si>
  <si>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</si>
  <si>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</si>
  <si>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</si>
  <si>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</si>
  <si>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</si>
  <si>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</si>
  <si>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</si>
  <si>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</si>
  <si>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</si>
  <si>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</si>
  <si>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</si>
  <si>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</si>
  <si>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</si>
  <si>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</si>
  <si>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</si>
  <si>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</si>
  <si>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</si>
  <si>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</si>
  <si>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</si>
  <si>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</si>
  <si>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</si>
  <si>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</si>
  <si>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</si>
  <si>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</si>
  <si>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</si>
  <si>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</si>
  <si>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</si>
  <si>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</si>
  <si>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</si>
  <si>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</si>
  <si>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</si>
  <si>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FY2021-2022 UNIFORM BUDGET SUMMARY</t>
  </si>
  <si>
    <t>Liberty School District J4
District Code: 3230
Adopted 
Adopted: 11-09-2021
Budgeted Pupil Count: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</si>
</sst>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zoomScaleNormal="100" workbookViewId="0">
      <pane xSplit="2" ySplit="2" topLeftCell="R60" activePane="bottomRight" state="frozen"/>
      <selection activeCell="G13" sqref="G13"/>
      <selection pane="topRight" activeCell="G13" sqref="G13"/>
      <selection pane="bottomLeft" activeCell="G13" sqref="G13"/>
      <selection pane="bottomRight" activeCell="S205" sqref="S205"/>
    </sheetView>
  </sheetViews>
  <sheetFormatPr defaultColWidth="9.28515625" defaultRowHeight="13.2" x14ac:dyDescent="0.25"/>
  <cols>
    <col min="1" max="1" width="47.7109375" style="13" customWidth="1"/>
    <col min="2" max="2" width="14" style="1" bestFit="1" customWidth="1"/>
    <col min="3" max="10" width="18.7109375" style="2" customWidth="1"/>
    <col min="11" max="11" width="20.85546875" style="2" customWidth="1"/>
    <col min="12" max="12" width="18.7109375" style="2" hidden="1" customWidth="1"/>
    <col min="13" max="30" width="18.7109375" style="2" customWidth="1"/>
    <col min="31" max="16384" width="9.28515625" style="4"/>
  </cols>
  <sheetData>
    <row r="1" spans="1:30" ht="27" thickBot="1" x14ac:dyDescent="0.3">
      <c r="A1" s="11" t="s">
        <v>141</v>
      </c>
      <c r="P1" s="3"/>
    </row>
    <row r="2" spans="1:30" s="5" customFormat="1" ht="106.2" thickBot="1" x14ac:dyDescent="0.3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6.4" x14ac:dyDescent="0.25">
      <c r="A3" s="15" t="s">
        <v>102</v>
      </c>
      <c r="B3" s="6"/>
      <c r="C3" s="24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0</v>
      </c>
    </row>
    <row r="4" spans="1:30" s="5" customFormat="1" ht="1.95" customHeight="1" x14ac:dyDescent="0.25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5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5">
      <c r="A6" s="17" t="s">
        <v>2</v>
      </c>
      <c r="B6" s="22" t="s">
        <v>3</v>
      </c>
      <c r="C6" s="24">
        <v>844500</v>
      </c>
      <c r="D6" s="25">
        <v>0</v>
      </c>
      <c r="E6" s="25">
        <v>0</v>
      </c>
      <c r="F6" s="25">
        <v>0</v>
      </c>
      <c r="G6" s="25">
        <v>3000</v>
      </c>
      <c r="H6" s="25">
        <v>0</v>
      </c>
      <c r="I6" s="25">
        <v>0</v>
      </c>
      <c r="J6" s="25">
        <v>0</v>
      </c>
      <c r="K6" s="25">
        <v>75000</v>
      </c>
      <c r="L6" s="25">
        <v>0</v>
      </c>
      <c r="M6" s="25">
        <v>0</v>
      </c>
      <c r="N6" s="25">
        <v>17500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/>
      <c r="AA6" s="25">
        <v>150000</v>
      </c>
      <c r="AB6" s="25">
        <v>0</v>
      </c>
      <c r="AC6" s="25">
        <v>0</v>
      </c>
      <c r="AD6" s="26">
        <f t="shared" ref="AD6:AD67" si="0">SUM(C6:AC6)</f>
        <v>1090000</v>
      </c>
    </row>
    <row r="7" spans="1:30" s="7" customFormat="1" x14ac:dyDescent="0.25">
      <c r="A7" s="17" t="s">
        <v>4</v>
      </c>
      <c r="B7" s="22" t="s">
        <v>5</v>
      </c>
      <c r="C7" s="24">
        <v>500</v>
      </c>
      <c r="D7" s="25">
        <v>0</v>
      </c>
      <c r="E7" s="25">
        <v>0</v>
      </c>
      <c r="F7" s="25">
        <v>0</v>
      </c>
      <c r="G7" s="25"/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/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500</v>
      </c>
    </row>
    <row r="8" spans="1:30" s="7" customFormat="1" x14ac:dyDescent="0.25">
      <c r="A8" s="17" t="s">
        <v>6</v>
      </c>
      <c r="B8" s="22" t="s">
        <v>7</v>
      </c>
      <c r="C8" s="24">
        <v>830574</v>
      </c>
      <c r="D8" s="25">
        <v>0</v>
      </c>
      <c r="E8" s="25">
        <v>0</v>
      </c>
      <c r="F8" s="25">
        <v>0</v>
      </c>
      <c r="G8" s="25">
        <v>100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830674</v>
      </c>
    </row>
    <row r="9" spans="1:30" s="7" customFormat="1" x14ac:dyDescent="0.25">
      <c r="A9" s="17" t="s">
        <v>8</v>
      </c>
      <c r="B9" s="22" t="s">
        <v>9</v>
      </c>
      <c r="C9" s="24">
        <v>145932</v>
      </c>
      <c r="D9" s="25">
        <v>0</v>
      </c>
      <c r="E9" s="25">
        <v>0</v>
      </c>
      <c r="F9" s="25">
        <v>0</v>
      </c>
      <c r="G9" s="25">
        <v>19000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164932</v>
      </c>
    </row>
    <row r="10" spans="1:30" s="7" customFormat="1" x14ac:dyDescent="0.25">
      <c r="A10" s="46" t="s">
        <v>92</v>
      </c>
      <c r="B10" s="47"/>
      <c r="C10" s="48">
        <f t="shared" ref="C10:AD10" si="1">SUM(C6:C9)</f>
        <v>1821506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22100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75000</v>
      </c>
      <c r="L10" s="49">
        <f t="shared" si="1"/>
        <v>0</v>
      </c>
      <c r="M10" s="49">
        <f t="shared" si="1"/>
        <v>0</v>
      </c>
      <c r="N10" s="49">
        <f t="shared" si="1"/>
        <v>17500</v>
      </c>
      <c r="O10" s="49">
        <f t="shared" si="1"/>
        <v>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150000</v>
      </c>
      <c r="AB10" s="49">
        <f t="shared" si="1"/>
        <v>0</v>
      </c>
      <c r="AC10" s="49">
        <f t="shared" si="1"/>
        <v>0</v>
      </c>
      <c r="AD10" s="50">
        <f t="shared" si="1"/>
        <v>2086106</v>
      </c>
    </row>
    <row r="11" spans="1:30" s="7" customFormat="1" ht="1.95" customHeight="1" x14ac:dyDescent="0.25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6.4" x14ac:dyDescent="0.25">
      <c r="A12" s="46" t="s">
        <v>93</v>
      </c>
      <c r="B12" s="47"/>
      <c r="C12" s="48">
        <f t="shared" ref="C12:AD12" si="3">C3+C10</f>
        <v>1821506</v>
      </c>
      <c r="D12" s="49">
        <f t="shared" si="3"/>
        <v>0</v>
      </c>
      <c r="E12" s="49">
        <f t="shared" si="3"/>
        <v>0</v>
      </c>
      <c r="F12" s="49">
        <f t="shared" si="3"/>
        <v>0</v>
      </c>
      <c r="G12" s="49">
        <f t="shared" si="3"/>
        <v>22100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75000</v>
      </c>
      <c r="L12" s="49">
        <f t="shared" si="3"/>
        <v>0</v>
      </c>
      <c r="M12" s="49">
        <f t="shared" si="3"/>
        <v>0</v>
      </c>
      <c r="N12" s="49">
        <f t="shared" si="3"/>
        <v>17500</v>
      </c>
      <c r="O12" s="49">
        <f t="shared" si="3"/>
        <v>0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150000</v>
      </c>
      <c r="AB12" s="49">
        <f t="shared" si="3"/>
        <v>0</v>
      </c>
      <c r="AC12" s="49">
        <f t="shared" si="3"/>
        <v>0</v>
      </c>
      <c r="AD12" s="50">
        <f t="shared" si="3"/>
        <v>2086106</v>
      </c>
    </row>
    <row r="13" spans="1:30" s="7" customFormat="1" ht="1.95" customHeight="1" x14ac:dyDescent="0.25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6.4" x14ac:dyDescent="0.25">
      <c r="A14" s="18" t="s">
        <v>94</v>
      </c>
      <c r="B14" s="22" t="s">
        <v>11</v>
      </c>
      <c r="C14" s="32">
        <v>35000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35000</v>
      </c>
    </row>
    <row r="15" spans="1:30" s="7" customFormat="1" x14ac:dyDescent="0.25">
      <c r="A15" s="18" t="s">
        <v>99</v>
      </c>
      <c r="B15" s="22" t="s">
        <v>12</v>
      </c>
      <c r="C15" s="24">
        <v>95000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95000</v>
      </c>
    </row>
    <row r="16" spans="1:30" s="7" customFormat="1" ht="39.6" x14ac:dyDescent="0.25">
      <c r="A16" s="18" t="s">
        <v>13</v>
      </c>
      <c r="B16" s="22" t="s">
        <v>14</v>
      </c>
      <c r="C16" s="24">
        <v>1889851</v>
      </c>
      <c r="D16" s="25">
        <v>0</v>
      </c>
      <c r="E16" s="25">
        <v>0</v>
      </c>
      <c r="F16" s="25">
        <v>70000</v>
      </c>
      <c r="G16" s="25">
        <v>60000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2019851</v>
      </c>
    </row>
    <row r="17" spans="1:30" s="7" customFormat="1" ht="1.95" customHeight="1" x14ac:dyDescent="0.25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9.6" x14ac:dyDescent="0.25">
      <c r="A18" s="46" t="s">
        <v>101</v>
      </c>
      <c r="B18" s="47"/>
      <c r="C18" s="48">
        <f t="shared" ref="C18:AD18" si="5">C12+C14+C15+C16</f>
        <v>3841357</v>
      </c>
      <c r="D18" s="49">
        <f t="shared" si="5"/>
        <v>0</v>
      </c>
      <c r="E18" s="49">
        <f t="shared" si="5"/>
        <v>0</v>
      </c>
      <c r="F18" s="49">
        <f t="shared" si="5"/>
        <v>70000</v>
      </c>
      <c r="G18" s="49">
        <f t="shared" si="5"/>
        <v>82100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75000</v>
      </c>
      <c r="L18" s="49">
        <f t="shared" si="5"/>
        <v>0</v>
      </c>
      <c r="M18" s="49">
        <f t="shared" si="5"/>
        <v>0</v>
      </c>
      <c r="N18" s="49">
        <f t="shared" si="5"/>
        <v>17500</v>
      </c>
      <c r="O18" s="49">
        <f t="shared" si="5"/>
        <v>0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150000</v>
      </c>
      <c r="AB18" s="49">
        <f t="shared" si="5"/>
        <v>0</v>
      </c>
      <c r="AC18" s="49">
        <f t="shared" si="5"/>
        <v>0</v>
      </c>
      <c r="AD18" s="50">
        <f t="shared" si="5"/>
        <v>4235957</v>
      </c>
    </row>
    <row r="19" spans="1:30" s="7" customFormat="1" ht="1.95" customHeight="1" x14ac:dyDescent="0.25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5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5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5">
      <c r="A22" s="17" t="s">
        <v>58</v>
      </c>
      <c r="B22" s="22" t="s">
        <v>16</v>
      </c>
      <c r="C22" s="24">
        <v>439150</v>
      </c>
      <c r="D22" s="25">
        <v>0</v>
      </c>
      <c r="E22" s="25">
        <v>0</v>
      </c>
      <c r="F22" s="25">
        <v>54850</v>
      </c>
      <c r="G22" s="25">
        <v>29988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523988</v>
      </c>
    </row>
    <row r="23" spans="1:30" s="7" customFormat="1" x14ac:dyDescent="0.25">
      <c r="A23" s="17" t="s">
        <v>140</v>
      </c>
      <c r="B23" s="22" t="s">
        <v>17</v>
      </c>
      <c r="C23" s="24">
        <v>160471</v>
      </c>
      <c r="D23" s="25">
        <v>0</v>
      </c>
      <c r="E23" s="25">
        <v>0</v>
      </c>
      <c r="F23" s="25">
        <v>9043</v>
      </c>
      <c r="G23" s="25">
        <v>17820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187334</v>
      </c>
    </row>
    <row r="24" spans="1:30" s="7" customFormat="1" ht="26.4" x14ac:dyDescent="0.25">
      <c r="A24" s="17" t="s">
        <v>59</v>
      </c>
      <c r="B24" s="22" t="s">
        <v>18</v>
      </c>
      <c r="C24" s="24">
        <v>84250</v>
      </c>
      <c r="D24" s="25">
        <v>0</v>
      </c>
      <c r="E24" s="25">
        <v>0</v>
      </c>
      <c r="F24" s="25">
        <v>4607</v>
      </c>
      <c r="G24" s="25">
        <v>840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/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89697</v>
      </c>
    </row>
    <row r="25" spans="1:30" s="7" customFormat="1" x14ac:dyDescent="0.25">
      <c r="A25" s="17" t="s">
        <v>60</v>
      </c>
      <c r="B25" s="22" t="s">
        <v>19</v>
      </c>
      <c r="C25" s="24">
        <v>21500</v>
      </c>
      <c r="D25" s="25">
        <v>0</v>
      </c>
      <c r="E25" s="25">
        <v>0</v>
      </c>
      <c r="F25" s="25">
        <v>1000</v>
      </c>
      <c r="G25" s="25">
        <v>32252</v>
      </c>
      <c r="H25" s="25">
        <v>0</v>
      </c>
      <c r="I25" s="25">
        <v>0</v>
      </c>
      <c r="J25" s="25">
        <v>0</v>
      </c>
      <c r="K25" s="25">
        <v>75000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150000</v>
      </c>
      <c r="AB25" s="25">
        <v>0</v>
      </c>
      <c r="AC25" s="25">
        <v>0</v>
      </c>
      <c r="AD25" s="26">
        <f t="shared" si="0"/>
        <v>279752</v>
      </c>
    </row>
    <row r="26" spans="1:30" s="7" customFormat="1" x14ac:dyDescent="0.25">
      <c r="A26" s="17" t="s">
        <v>61</v>
      </c>
      <c r="B26" s="22" t="s">
        <v>20</v>
      </c>
      <c r="C26" s="24">
        <v>9800</v>
      </c>
      <c r="D26" s="25">
        <v>0</v>
      </c>
      <c r="E26" s="25">
        <v>0</v>
      </c>
      <c r="F26" s="25">
        <v>500</v>
      </c>
      <c r="G26" s="25">
        <v>1000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11300</v>
      </c>
    </row>
    <row r="27" spans="1:30" s="7" customFormat="1" x14ac:dyDescent="0.25">
      <c r="A27" s="17" t="s">
        <v>62</v>
      </c>
      <c r="B27" s="22" t="s">
        <v>21</v>
      </c>
      <c r="C27" s="24">
        <v>25000</v>
      </c>
      <c r="D27" s="25">
        <v>0</v>
      </c>
      <c r="E27" s="25">
        <v>0</v>
      </c>
      <c r="F27" s="25">
        <v>0</v>
      </c>
      <c r="G27" s="25">
        <v>200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25200</v>
      </c>
    </row>
    <row r="28" spans="1:30" s="7" customFormat="1" x14ac:dyDescent="0.25">
      <c r="A28" s="51" t="s">
        <v>77</v>
      </c>
      <c r="B28" s="47"/>
      <c r="C28" s="48">
        <f t="shared" ref="C28:AD28" si="7">SUM(C22:C27)</f>
        <v>740171</v>
      </c>
      <c r="D28" s="49">
        <f t="shared" si="7"/>
        <v>0</v>
      </c>
      <c r="E28" s="49">
        <f t="shared" si="7"/>
        <v>0</v>
      </c>
      <c r="F28" s="49">
        <f t="shared" si="7"/>
        <v>70000</v>
      </c>
      <c r="G28" s="49">
        <f t="shared" si="7"/>
        <v>82100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75000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150000</v>
      </c>
      <c r="AB28" s="49">
        <f t="shared" si="7"/>
        <v>0</v>
      </c>
      <c r="AC28" s="49">
        <f t="shared" si="7"/>
        <v>0</v>
      </c>
      <c r="AD28" s="50">
        <f t="shared" si="7"/>
        <v>1117271</v>
      </c>
    </row>
    <row r="29" spans="1:30" s="7" customFormat="1" x14ac:dyDescent="0.25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5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5">
      <c r="A31" s="17" t="s">
        <v>58</v>
      </c>
      <c r="B31" s="22" t="s">
        <v>16</v>
      </c>
      <c r="C31" s="37">
        <v>44250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44250</v>
      </c>
    </row>
    <row r="32" spans="1:30" s="7" customFormat="1" x14ac:dyDescent="0.25">
      <c r="A32" s="17" t="s">
        <v>140</v>
      </c>
      <c r="B32" s="22" t="s">
        <v>17</v>
      </c>
      <c r="C32" s="37">
        <v>9890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9890</v>
      </c>
    </row>
    <row r="33" spans="1:30" s="7" customFormat="1" ht="26.4" x14ac:dyDescent="0.25">
      <c r="A33" s="17" t="s">
        <v>59</v>
      </c>
      <c r="B33" s="22" t="s">
        <v>18</v>
      </c>
      <c r="C33" s="37">
        <v>10000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10000</v>
      </c>
    </row>
    <row r="34" spans="1:30" s="7" customFormat="1" x14ac:dyDescent="0.25">
      <c r="A34" s="17" t="s">
        <v>60</v>
      </c>
      <c r="B34" s="22" t="s">
        <v>19</v>
      </c>
      <c r="C34" s="37">
        <v>250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250</v>
      </c>
    </row>
    <row r="35" spans="1:30" s="7" customFormat="1" x14ac:dyDescent="0.25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5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5">
      <c r="A37" s="51" t="s">
        <v>78</v>
      </c>
      <c r="B37" s="47"/>
      <c r="C37" s="48">
        <f t="shared" ref="C37:AD37" si="9">SUM(C31:C36)</f>
        <v>64390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64390</v>
      </c>
    </row>
    <row r="38" spans="1:30" s="7" customFormat="1" ht="1.95" customHeight="1" x14ac:dyDescent="0.25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5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5">
      <c r="A40" s="17" t="s">
        <v>58</v>
      </c>
      <c r="B40" s="22" t="s">
        <v>16</v>
      </c>
      <c r="C40" s="37">
        <v>29500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29500</v>
      </c>
    </row>
    <row r="41" spans="1:30" s="7" customFormat="1" x14ac:dyDescent="0.25">
      <c r="A41" s="17" t="s">
        <v>140</v>
      </c>
      <c r="B41" s="22" t="s">
        <v>17</v>
      </c>
      <c r="C41" s="37">
        <v>6129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6129</v>
      </c>
    </row>
    <row r="42" spans="1:30" s="7" customFormat="1" ht="26.4" x14ac:dyDescent="0.25">
      <c r="A42" s="17" t="s">
        <v>59</v>
      </c>
      <c r="B42" s="22" t="s">
        <v>18</v>
      </c>
      <c r="C42" s="37">
        <v>20000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20000</v>
      </c>
    </row>
    <row r="43" spans="1:30" s="7" customFormat="1" x14ac:dyDescent="0.25">
      <c r="A43" s="17" t="s">
        <v>60</v>
      </c>
      <c r="B43" s="22" t="s">
        <v>19</v>
      </c>
      <c r="C43" s="37">
        <v>500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500</v>
      </c>
    </row>
    <row r="44" spans="1:30" s="7" customFormat="1" x14ac:dyDescent="0.25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5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5">
      <c r="A46" s="51" t="s">
        <v>79</v>
      </c>
      <c r="B46" s="47"/>
      <c r="C46" s="48">
        <f t="shared" ref="C46:AD46" si="11">SUM(C40:C45)</f>
        <v>56129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56129</v>
      </c>
    </row>
    <row r="47" spans="1:30" s="7" customFormat="1" ht="1.95" customHeight="1" x14ac:dyDescent="0.25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6.4" x14ac:dyDescent="0.25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5">
      <c r="A49" s="17" t="s">
        <v>58</v>
      </c>
      <c r="B49" s="22" t="s">
        <v>16</v>
      </c>
      <c r="C49" s="24">
        <v>58007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58007</v>
      </c>
    </row>
    <row r="50" spans="1:30" s="7" customFormat="1" x14ac:dyDescent="0.25">
      <c r="A50" s="17" t="s">
        <v>140</v>
      </c>
      <c r="B50" s="22" t="s">
        <v>17</v>
      </c>
      <c r="C50" s="24">
        <v>18396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18396</v>
      </c>
    </row>
    <row r="51" spans="1:30" s="7" customFormat="1" ht="26.4" x14ac:dyDescent="0.25">
      <c r="A51" s="17" t="s">
        <v>59</v>
      </c>
      <c r="B51" s="22" t="s">
        <v>18</v>
      </c>
      <c r="C51" s="24">
        <v>37000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37000</v>
      </c>
    </row>
    <row r="52" spans="1:30" s="7" customFormat="1" x14ac:dyDescent="0.25">
      <c r="A52" s="17" t="s">
        <v>60</v>
      </c>
      <c r="B52" s="22" t="s">
        <v>19</v>
      </c>
      <c r="C52" s="24">
        <v>2000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/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2000</v>
      </c>
    </row>
    <row r="53" spans="1:30" s="7" customFormat="1" x14ac:dyDescent="0.25">
      <c r="A53" s="17" t="s">
        <v>61</v>
      </c>
      <c r="B53" s="22" t="s">
        <v>20</v>
      </c>
      <c r="C53" s="24">
        <v>500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500</v>
      </c>
    </row>
    <row r="54" spans="1:30" s="7" customFormat="1" x14ac:dyDescent="0.25">
      <c r="A54" s="17" t="s">
        <v>62</v>
      </c>
      <c r="B54" s="22" t="s">
        <v>21</v>
      </c>
      <c r="C54" s="24">
        <v>9600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9600</v>
      </c>
    </row>
    <row r="55" spans="1:30" s="7" customFormat="1" x14ac:dyDescent="0.25">
      <c r="A55" s="51" t="s">
        <v>80</v>
      </c>
      <c r="B55" s="47"/>
      <c r="C55" s="48">
        <f t="shared" ref="C55:AD55" si="13">SUM(C49:C54)</f>
        <v>125503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125503</v>
      </c>
    </row>
    <row r="56" spans="1:30" s="7" customFormat="1" ht="1.95" customHeight="1" x14ac:dyDescent="0.25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5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5">
      <c r="A58" s="17" t="s">
        <v>58</v>
      </c>
      <c r="B58" s="22" t="s">
        <v>16</v>
      </c>
      <c r="C58" s="24">
        <v>58007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58007</v>
      </c>
    </row>
    <row r="59" spans="1:30" s="7" customFormat="1" x14ac:dyDescent="0.25">
      <c r="A59" s="17" t="s">
        <v>140</v>
      </c>
      <c r="B59" s="22" t="s">
        <v>17</v>
      </c>
      <c r="C59" s="24">
        <v>18396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18396</v>
      </c>
    </row>
    <row r="60" spans="1:30" s="7" customFormat="1" ht="26.4" x14ac:dyDescent="0.25">
      <c r="A60" s="17" t="s">
        <v>59</v>
      </c>
      <c r="B60" s="22" t="s">
        <v>18</v>
      </c>
      <c r="C60" s="2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0</v>
      </c>
    </row>
    <row r="61" spans="1:30" s="7" customFormat="1" x14ac:dyDescent="0.25">
      <c r="A61" s="17" t="s">
        <v>60</v>
      </c>
      <c r="B61" s="22" t="s">
        <v>19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0</v>
      </c>
    </row>
    <row r="62" spans="1:30" s="7" customFormat="1" x14ac:dyDescent="0.25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5">
      <c r="A63" s="17" t="s">
        <v>62</v>
      </c>
      <c r="B63" s="22" t="s">
        <v>21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 x14ac:dyDescent="0.25">
      <c r="A64" s="51" t="s">
        <v>80</v>
      </c>
      <c r="B64" s="47"/>
      <c r="C64" s="48">
        <f t="shared" ref="C64:AD64" si="15">SUM(C58:C63)</f>
        <v>76403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76403</v>
      </c>
    </row>
    <row r="65" spans="1:30" s="7" customFormat="1" ht="1.95" customHeight="1" x14ac:dyDescent="0.25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6.4" x14ac:dyDescent="0.25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5">
      <c r="A67" s="17" t="s">
        <v>58</v>
      </c>
      <c r="B67" s="22" t="s">
        <v>16</v>
      </c>
      <c r="C67" s="24">
        <v>41548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41548</v>
      </c>
    </row>
    <row r="68" spans="1:30" s="7" customFormat="1" x14ac:dyDescent="0.25">
      <c r="A68" s="17" t="s">
        <v>140</v>
      </c>
      <c r="B68" s="22" t="s">
        <v>17</v>
      </c>
      <c r="C68" s="24">
        <v>16847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16847</v>
      </c>
    </row>
    <row r="69" spans="1:30" s="7" customFormat="1" ht="26.4" x14ac:dyDescent="0.25">
      <c r="A69" s="17" t="s">
        <v>59</v>
      </c>
      <c r="B69" s="22" t="s">
        <v>18</v>
      </c>
      <c r="C69" s="24">
        <v>41000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41000</v>
      </c>
    </row>
    <row r="70" spans="1:30" s="7" customFormat="1" x14ac:dyDescent="0.25">
      <c r="A70" s="17" t="s">
        <v>60</v>
      </c>
      <c r="B70" s="22" t="s">
        <v>19</v>
      </c>
      <c r="C70" s="24">
        <v>3500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3500</v>
      </c>
    </row>
    <row r="71" spans="1:30" s="7" customFormat="1" x14ac:dyDescent="0.25">
      <c r="A71" s="17" t="s">
        <v>61</v>
      </c>
      <c r="B71" s="22" t="s">
        <v>20</v>
      </c>
      <c r="C71" s="24">
        <v>1000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1000</v>
      </c>
    </row>
    <row r="72" spans="1:30" s="7" customFormat="1" x14ac:dyDescent="0.25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x14ac:dyDescent="0.25">
      <c r="A73" s="51" t="s">
        <v>91</v>
      </c>
      <c r="B73" s="47"/>
      <c r="C73" s="48">
        <f t="shared" ref="C73:AD73" si="18">SUM(C67:C72)</f>
        <v>103895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103895</v>
      </c>
    </row>
    <row r="74" spans="1:30" s="7" customFormat="1" ht="26.4" x14ac:dyDescent="0.25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5">
      <c r="A75" s="17" t="s">
        <v>58</v>
      </c>
      <c r="B75" s="22" t="s">
        <v>16</v>
      </c>
      <c r="C75" s="24">
        <v>36720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36720</v>
      </c>
    </row>
    <row r="76" spans="1:30" s="7" customFormat="1" x14ac:dyDescent="0.25">
      <c r="A76" s="17" t="s">
        <v>140</v>
      </c>
      <c r="B76" s="22" t="s">
        <v>17</v>
      </c>
      <c r="C76" s="24">
        <v>32415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32415</v>
      </c>
    </row>
    <row r="77" spans="1:30" s="7" customFormat="1" ht="26.4" x14ac:dyDescent="0.25">
      <c r="A77" s="17" t="s">
        <v>59</v>
      </c>
      <c r="B77" s="22" t="s">
        <v>18</v>
      </c>
      <c r="C77" s="24">
        <v>162440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162440</v>
      </c>
    </row>
    <row r="78" spans="1:30" s="7" customFormat="1" x14ac:dyDescent="0.25">
      <c r="A78" s="17" t="s">
        <v>60</v>
      </c>
      <c r="B78" s="22" t="s">
        <v>19</v>
      </c>
      <c r="C78" s="24">
        <v>114000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114000</v>
      </c>
    </row>
    <row r="79" spans="1:30" s="7" customFormat="1" x14ac:dyDescent="0.25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x14ac:dyDescent="0.25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x14ac:dyDescent="0.25">
      <c r="A81" s="51" t="s">
        <v>81</v>
      </c>
      <c r="B81" s="47"/>
      <c r="C81" s="48">
        <f t="shared" ref="C81:AD81" si="20">SUM(C75:C80)</f>
        <v>345575</v>
      </c>
      <c r="D81" s="49">
        <f t="shared" si="20"/>
        <v>0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345575</v>
      </c>
    </row>
    <row r="82" spans="1:30" s="7" customFormat="1" ht="1.95" customHeight="1" x14ac:dyDescent="0.25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5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5">
      <c r="A84" s="17" t="s">
        <v>58</v>
      </c>
      <c r="B84" s="22" t="s">
        <v>16</v>
      </c>
      <c r="C84" s="24">
        <v>55550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55550</v>
      </c>
    </row>
    <row r="85" spans="1:30" s="7" customFormat="1" x14ac:dyDescent="0.25">
      <c r="A85" s="17" t="s">
        <v>140</v>
      </c>
      <c r="B85" s="22" t="s">
        <v>17</v>
      </c>
      <c r="C85" s="24">
        <v>10634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10634</v>
      </c>
    </row>
    <row r="86" spans="1:30" s="7" customFormat="1" ht="26.4" x14ac:dyDescent="0.25">
      <c r="A86" s="17" t="s">
        <v>59</v>
      </c>
      <c r="B86" s="22" t="s">
        <v>18</v>
      </c>
      <c r="C86" s="24">
        <v>38500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38500</v>
      </c>
    </row>
    <row r="87" spans="1:30" s="7" customFormat="1" x14ac:dyDescent="0.25">
      <c r="A87" s="17" t="s">
        <v>60</v>
      </c>
      <c r="B87" s="22" t="s">
        <v>19</v>
      </c>
      <c r="C87" s="24">
        <v>41782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41782</v>
      </c>
    </row>
    <row r="88" spans="1:30" s="7" customFormat="1" x14ac:dyDescent="0.25">
      <c r="A88" s="17" t="s">
        <v>61</v>
      </c>
      <c r="B88" s="22" t="s">
        <v>20</v>
      </c>
      <c r="C88" s="24">
        <v>175000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175000</v>
      </c>
    </row>
    <row r="89" spans="1:30" s="7" customFormat="1" x14ac:dyDescent="0.25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x14ac:dyDescent="0.25">
      <c r="A90" s="51" t="s">
        <v>82</v>
      </c>
      <c r="B90" s="47"/>
      <c r="C90" s="48">
        <f t="shared" ref="C90:AD90" si="22">SUM(C84:C89)</f>
        <v>321466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321466</v>
      </c>
    </row>
    <row r="91" spans="1:30" s="7" customFormat="1" ht="1.95" customHeight="1" x14ac:dyDescent="0.25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6.4" x14ac:dyDescent="0.25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5">
      <c r="A93" s="17" t="s">
        <v>58</v>
      </c>
      <c r="B93" s="22" t="s">
        <v>16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0</v>
      </c>
    </row>
    <row r="94" spans="1:30" s="7" customFormat="1" x14ac:dyDescent="0.25">
      <c r="A94" s="17" t="s">
        <v>140</v>
      </c>
      <c r="B94" s="22" t="s">
        <v>17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0</v>
      </c>
    </row>
    <row r="95" spans="1:30" s="7" customFormat="1" ht="26.4" x14ac:dyDescent="0.25">
      <c r="A95" s="17" t="s">
        <v>59</v>
      </c>
      <c r="B95" s="22" t="s">
        <v>18</v>
      </c>
      <c r="C95" s="24">
        <v>22300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22300</v>
      </c>
    </row>
    <row r="96" spans="1:30" s="7" customFormat="1" x14ac:dyDescent="0.25">
      <c r="A96" s="17" t="s">
        <v>60</v>
      </c>
      <c r="B96" s="22" t="s">
        <v>19</v>
      </c>
      <c r="C96" s="24">
        <v>50000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50000</v>
      </c>
    </row>
    <row r="97" spans="1:30" s="7" customFormat="1" x14ac:dyDescent="0.25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x14ac:dyDescent="0.25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5">
      <c r="A99" s="51" t="s">
        <v>83</v>
      </c>
      <c r="B99" s="47"/>
      <c r="C99" s="48">
        <f t="shared" ref="C99:AD99" si="24">SUM(C93:C98)</f>
        <v>72300</v>
      </c>
      <c r="D99" s="49">
        <f t="shared" si="24"/>
        <v>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72300</v>
      </c>
    </row>
    <row r="100" spans="1:30" s="7" customFormat="1" ht="1.95" customHeight="1" x14ac:dyDescent="0.25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5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5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x14ac:dyDescent="0.25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6.4" x14ac:dyDescent="0.25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17500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/>
      <c r="AA104" s="25">
        <v>0</v>
      </c>
      <c r="AB104" s="25">
        <v>0</v>
      </c>
      <c r="AC104" s="25">
        <v>0</v>
      </c>
      <c r="AD104" s="26">
        <f t="shared" si="17"/>
        <v>17500</v>
      </c>
    </row>
    <row r="105" spans="1:30" s="7" customFormat="1" x14ac:dyDescent="0.25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5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5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5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17500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17500</v>
      </c>
    </row>
    <row r="109" spans="1:30" s="7" customFormat="1" ht="1.95" customHeight="1" x14ac:dyDescent="0.25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ht="26.4" x14ac:dyDescent="0.25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5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0</v>
      </c>
    </row>
    <row r="112" spans="1:30" s="7" customFormat="1" x14ac:dyDescent="0.25">
      <c r="A112" s="17" t="s">
        <v>140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0</v>
      </c>
    </row>
    <row r="113" spans="1:30" s="7" customFormat="1" ht="26.4" x14ac:dyDescent="0.25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0</v>
      </c>
    </row>
    <row r="114" spans="1:30" s="7" customFormat="1" x14ac:dyDescent="0.25">
      <c r="A114" s="17" t="s">
        <v>60</v>
      </c>
      <c r="B114" s="22" t="s">
        <v>19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0</v>
      </c>
    </row>
    <row r="115" spans="1:30" s="7" customFormat="1" x14ac:dyDescent="0.25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0</v>
      </c>
    </row>
    <row r="116" spans="1:30" s="7" customFormat="1" x14ac:dyDescent="0.25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x14ac:dyDescent="0.25">
      <c r="A117" s="51" t="s">
        <v>84</v>
      </c>
      <c r="B117" s="47"/>
      <c r="C117" s="48">
        <f t="shared" ref="C117:AD117" si="28">SUM(C111:C116)</f>
        <v>0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0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0</v>
      </c>
    </row>
    <row r="118" spans="1:30" s="7" customFormat="1" x14ac:dyDescent="0.25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5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5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6.4" x14ac:dyDescent="0.25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5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5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5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5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5" customHeight="1" x14ac:dyDescent="0.25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5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5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5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6.4" x14ac:dyDescent="0.25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x14ac:dyDescent="0.25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5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x14ac:dyDescent="0.25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5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1.95" customHeight="1" x14ac:dyDescent="0.25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5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5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5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6.4" x14ac:dyDescent="0.25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5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5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5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5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5" customHeight="1" x14ac:dyDescent="0.25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5">
      <c r="A145" s="51" t="s">
        <v>88</v>
      </c>
      <c r="B145" s="47"/>
      <c r="C145" s="48">
        <f t="shared" ref="C145:AD145" si="37">SUM(C134+C125+C117+C108+C99+C90+C81+C73+C64+C55+C46+C37+C143)</f>
        <v>1165661</v>
      </c>
      <c r="D145" s="49">
        <f t="shared" si="37"/>
        <v>0</v>
      </c>
      <c r="E145" s="49">
        <f t="shared" si="37"/>
        <v>0</v>
      </c>
      <c r="F145" s="49">
        <f t="shared" si="37"/>
        <v>0</v>
      </c>
      <c r="G145" s="49">
        <f t="shared" si="37"/>
        <v>0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17500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1183161</v>
      </c>
    </row>
    <row r="146" spans="1:30" s="7" customFormat="1" ht="1.95" customHeight="1" x14ac:dyDescent="0.25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5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5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5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6.4" x14ac:dyDescent="0.25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x14ac:dyDescent="0.25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5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/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0</v>
      </c>
    </row>
    <row r="153" spans="1:30" s="7" customFormat="1" x14ac:dyDescent="0.25">
      <c r="A153" s="17" t="s">
        <v>62</v>
      </c>
      <c r="B153" s="22" t="s">
        <v>21</v>
      </c>
      <c r="C153" s="37"/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x14ac:dyDescent="0.25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0</v>
      </c>
    </row>
    <row r="155" spans="1:30" s="7" customFormat="1" ht="1.95" customHeight="1" x14ac:dyDescent="0.25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9.6" x14ac:dyDescent="0.25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5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5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6.4" x14ac:dyDescent="0.25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x14ac:dyDescent="0.25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5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5">
      <c r="A162" s="17" t="s">
        <v>62</v>
      </c>
      <c r="B162" s="22" t="s">
        <v>21</v>
      </c>
      <c r="C162" s="37"/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0</v>
      </c>
    </row>
    <row r="163" spans="1:30" s="7" customFormat="1" x14ac:dyDescent="0.25">
      <c r="A163" s="51" t="s">
        <v>90</v>
      </c>
      <c r="B163" s="47"/>
      <c r="C163" s="48">
        <f t="shared" ref="C163:AD163" si="41">SUM(C157:C162)</f>
        <v>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0</v>
      </c>
    </row>
    <row r="164" spans="1:30" s="7" customFormat="1" ht="1.95" customHeight="1" x14ac:dyDescent="0.25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5">
      <c r="A165" s="46" t="s">
        <v>95</v>
      </c>
      <c r="B165" s="47"/>
      <c r="C165" s="48">
        <f t="shared" ref="C165:AD165" si="43">SUM(C145+C28+C163+C154)</f>
        <v>1905832</v>
      </c>
      <c r="D165" s="49">
        <f t="shared" si="43"/>
        <v>0</v>
      </c>
      <c r="E165" s="49">
        <f t="shared" si="43"/>
        <v>0</v>
      </c>
      <c r="F165" s="49">
        <f t="shared" si="43"/>
        <v>70000</v>
      </c>
      <c r="G165" s="49">
        <f t="shared" si="43"/>
        <v>82100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75000</v>
      </c>
      <c r="L165" s="49">
        <f t="shared" si="43"/>
        <v>0</v>
      </c>
      <c r="M165" s="49">
        <f t="shared" si="43"/>
        <v>0</v>
      </c>
      <c r="N165" s="49">
        <f t="shared" si="43"/>
        <v>17500</v>
      </c>
      <c r="O165" s="49">
        <f t="shared" si="43"/>
        <v>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150000</v>
      </c>
      <c r="AB165" s="49">
        <f t="shared" si="43"/>
        <v>0</v>
      </c>
      <c r="AC165" s="49">
        <f t="shared" si="43"/>
        <v>0</v>
      </c>
      <c r="AD165" s="50">
        <f t="shared" si="43"/>
        <v>2300432</v>
      </c>
    </row>
    <row r="166" spans="1:30" s="7" customFormat="1" ht="1.95" customHeight="1" x14ac:dyDescent="0.25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5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5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x14ac:dyDescent="0.25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5">
      <c r="A170" s="19" t="s">
        <v>106</v>
      </c>
      <c r="B170" s="21" t="s">
        <v>34</v>
      </c>
      <c r="C170" s="37">
        <v>1889851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1889851</v>
      </c>
    </row>
    <row r="171" spans="1:30" s="7" customFormat="1" x14ac:dyDescent="0.25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x14ac:dyDescent="0.25">
      <c r="A172" s="19" t="s">
        <v>108</v>
      </c>
      <c r="B172" s="21" t="s">
        <v>34</v>
      </c>
      <c r="C172" s="37">
        <v>45674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45674</v>
      </c>
    </row>
    <row r="173" spans="1:30" s="7" customFormat="1" ht="26.4" x14ac:dyDescent="0.25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5">
      <c r="A174" s="46" t="s">
        <v>110</v>
      </c>
      <c r="B174" s="47"/>
      <c r="C174" s="48">
        <f>SUM(C168:C173)</f>
        <v>1935525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1935525</v>
      </c>
    </row>
    <row r="175" spans="1:30" s="7" customFormat="1" ht="1.95" customHeight="1" x14ac:dyDescent="0.25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5">
      <c r="A176" s="46" t="s">
        <v>96</v>
      </c>
      <c r="B176" s="47"/>
      <c r="C176" s="48">
        <f t="shared" ref="C176:AD176" si="47">C165+C174</f>
        <v>3841357</v>
      </c>
      <c r="D176" s="49">
        <f t="shared" si="47"/>
        <v>0</v>
      </c>
      <c r="E176" s="49">
        <f t="shared" si="47"/>
        <v>0</v>
      </c>
      <c r="F176" s="49">
        <f t="shared" si="47"/>
        <v>70000</v>
      </c>
      <c r="G176" s="49">
        <f t="shared" si="47"/>
        <v>82100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75000</v>
      </c>
      <c r="L176" s="49">
        <f t="shared" si="47"/>
        <v>0</v>
      </c>
      <c r="M176" s="49">
        <f t="shared" si="47"/>
        <v>0</v>
      </c>
      <c r="N176" s="49">
        <f t="shared" si="47"/>
        <v>17500</v>
      </c>
      <c r="O176" s="49">
        <f t="shared" si="47"/>
        <v>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150000</v>
      </c>
      <c r="AB176" s="49">
        <f t="shared" si="47"/>
        <v>0</v>
      </c>
      <c r="AC176" s="49">
        <f t="shared" si="47"/>
        <v>0</v>
      </c>
      <c r="AD176" s="50">
        <f t="shared" si="47"/>
        <v>4235957</v>
      </c>
    </row>
    <row r="177" spans="1:30" s="7" customFormat="1" ht="1.95" customHeight="1" x14ac:dyDescent="0.25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5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5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5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5">
      <c r="A181" s="19" t="s">
        <v>64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 x14ac:dyDescent="0.25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6.4" x14ac:dyDescent="0.25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ht="26.4" x14ac:dyDescent="0.25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6.4" x14ac:dyDescent="0.25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x14ac:dyDescent="0.25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5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x14ac:dyDescent="0.25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ht="26.4" x14ac:dyDescent="0.25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5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5">
      <c r="A191" s="19" t="s">
        <v>73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 x14ac:dyDescent="0.25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5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5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5">
      <c r="A195" s="46" t="s">
        <v>97</v>
      </c>
      <c r="B195" s="47"/>
      <c r="C195" s="48">
        <f t="shared" ref="C195:AD195" si="50">SUM(C179:C194)</f>
        <v>0</v>
      </c>
      <c r="D195" s="49">
        <f t="shared" si="50"/>
        <v>0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0</v>
      </c>
    </row>
    <row r="196" spans="1:30" s="7" customFormat="1" ht="1.95" customHeight="1" x14ac:dyDescent="0.25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2.8" x14ac:dyDescent="0.25">
      <c r="A197" s="46" t="s">
        <v>98</v>
      </c>
      <c r="B197" s="47"/>
      <c r="C197" s="48">
        <f t="shared" ref="C197:AD197" si="51">C18-C176-C195</f>
        <v>0</v>
      </c>
      <c r="D197" s="49">
        <f t="shared" si="51"/>
        <v>0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0</v>
      </c>
    </row>
    <row r="198" spans="1:30" ht="1.95" customHeight="1" x14ac:dyDescent="0.25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6.4" x14ac:dyDescent="0.25">
      <c r="A199" s="14" t="s">
        <v>56</v>
      </c>
      <c r="C199" s="10" t="str">
        <f t="shared" ref="C199:AD199" si="52">IF(C3&gt;C195,"Yes","No")</f>
        <v>No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No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No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No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Rick Walter</cp:lastModifiedBy>
  <cp:lastPrinted>2017-03-28T16:11:06Z</cp:lastPrinted>
  <dcterms:created xsi:type="dcterms:W3CDTF">2013-05-02T21:12:35Z</dcterms:created>
  <dcterms:modified xsi:type="dcterms:W3CDTF">2021-11-18T17:04:57Z</dcterms:modified>
</cp:coreProperties>
</file>