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filterPrivacy="1"/>
  <xr:revisionPtr revIDLastSave="0" documentId="13_ncr:1_{540439E9-3727-4C63-910B-029C24DCAF92}" xr6:coauthVersionLast="36" xr6:coauthVersionMax="36" xr10:uidLastSave="{00000000-0000-0000-0000-000000000000}"/>
  <bookViews>
    <workbookView xWindow="0" yWindow="0" windowWidth="15770" windowHeight="5650" xr2:uid="{00000000-000D-0000-FFFF-FFFF00000000}"/>
  </bookViews>
  <sheets>
    <sheet name="1. Instructions" sheetId="1" r:id="rId1"/>
    <sheet name="2. LEA Information" sheetId="5" r:id="rId2"/>
    <sheet name="3. Proposed Budget Revision" sheetId="2" r:id="rId3"/>
    <sheet name="4. Planning Year Budget Narrat." sheetId="3" r:id="rId4"/>
    <sheet name="5. Y1 Budget Narrative" sheetId="7" r:id="rId5"/>
    <sheet name="6. Y2 Budget Narrative" sheetId="6" r:id="rId6"/>
    <sheet name="7. Y3 Budget Narrative" sheetId="8" r:id="rId7"/>
    <sheet name="8. Form Approval" sheetId="4" r:id="rId8"/>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7" i="4" l="1"/>
  <c r="H15" i="7"/>
  <c r="G15" i="7" l="1"/>
  <c r="G15" i="6" l="1"/>
  <c r="G15" i="8"/>
  <c r="M18" i="2" l="1"/>
  <c r="N18" i="2" s="1"/>
  <c r="J18" i="2"/>
  <c r="M14" i="2"/>
  <c r="J14" i="2"/>
  <c r="G14" i="2"/>
  <c r="H14" i="2"/>
  <c r="G14" i="7" l="1"/>
  <c r="G14" i="6"/>
  <c r="J13" i="2" s="1"/>
  <c r="G14" i="8"/>
  <c r="M13" i="2" s="1"/>
  <c r="N13" i="2" s="1"/>
  <c r="E9" i="2"/>
  <c r="G13" i="2" l="1"/>
  <c r="N10" i="2"/>
  <c r="N11" i="2"/>
  <c r="N12" i="2"/>
  <c r="N9" i="2"/>
  <c r="B6" i="4" l="1"/>
  <c r="E10" i="2"/>
  <c r="G20" i="6" l="1"/>
  <c r="F20" i="6"/>
  <c r="G20" i="8"/>
  <c r="F20" i="8"/>
  <c r="G20" i="3"/>
  <c r="F20" i="3"/>
  <c r="F20" i="7"/>
  <c r="H11" i="3" l="1"/>
  <c r="H12" i="3"/>
  <c r="H13" i="3"/>
  <c r="H14" i="3"/>
  <c r="H16" i="3"/>
  <c r="H17" i="3"/>
  <c r="H19" i="3"/>
  <c r="H15" i="3"/>
  <c r="H18" i="3"/>
  <c r="H10" i="3"/>
  <c r="H11" i="7"/>
  <c r="H12" i="7"/>
  <c r="H13" i="7"/>
  <c r="H16" i="7"/>
  <c r="H17" i="7"/>
  <c r="H18" i="7"/>
  <c r="H10" i="7"/>
  <c r="H11" i="6"/>
  <c r="H12" i="6"/>
  <c r="H13" i="6"/>
  <c r="H16" i="6"/>
  <c r="H17" i="6"/>
  <c r="H18" i="6"/>
  <c r="H19" i="6"/>
  <c r="H10" i="6"/>
  <c r="H25" i="6" s="1"/>
  <c r="H26" i="6" s="1"/>
  <c r="H27" i="6" s="1"/>
  <c r="H11" i="8"/>
  <c r="H12" i="8"/>
  <c r="H13" i="8"/>
  <c r="H16" i="8"/>
  <c r="H18" i="8"/>
  <c r="H19" i="8"/>
  <c r="H10" i="8"/>
  <c r="H22" i="8" s="1"/>
  <c r="H23" i="8" s="1"/>
  <c r="H24" i="8" s="1"/>
  <c r="H24" i="7" l="1"/>
  <c r="H25" i="7" s="1"/>
  <c r="H26" i="7" s="1"/>
  <c r="G19" i="7" s="1"/>
  <c r="K10" i="2"/>
  <c r="K11" i="2"/>
  <c r="K12" i="2"/>
  <c r="K13" i="2"/>
  <c r="K15" i="2"/>
  <c r="K16" i="2"/>
  <c r="K18" i="2"/>
  <c r="K14" i="2"/>
  <c r="K17" i="2"/>
  <c r="K9" i="2"/>
  <c r="H10" i="2"/>
  <c r="H11" i="2"/>
  <c r="H12" i="2"/>
  <c r="H13" i="2"/>
  <c r="O13" i="2" s="1"/>
  <c r="H15" i="2"/>
  <c r="H16" i="2"/>
  <c r="H17" i="2"/>
  <c r="H9" i="2"/>
  <c r="E11" i="2"/>
  <c r="E12" i="2"/>
  <c r="E13" i="2"/>
  <c r="E15" i="2"/>
  <c r="E16" i="2"/>
  <c r="E18" i="2"/>
  <c r="E14" i="2"/>
  <c r="E17" i="2"/>
  <c r="E19" i="2" l="1"/>
  <c r="O9" i="2"/>
  <c r="G18" i="2"/>
  <c r="H19" i="7"/>
  <c r="H20" i="7" s="1"/>
  <c r="G20" i="7"/>
  <c r="H20" i="8"/>
  <c r="H20" i="6"/>
  <c r="O12" i="2"/>
  <c r="O10" i="2"/>
  <c r="O11" i="2"/>
  <c r="O15" i="2"/>
  <c r="O16" i="2"/>
  <c r="O14" i="2"/>
  <c r="O17" i="2"/>
  <c r="H20" i="3"/>
  <c r="N19" i="2"/>
  <c r="M19" i="2"/>
  <c r="L19" i="2"/>
  <c r="K19" i="2"/>
  <c r="J19" i="2"/>
  <c r="I19" i="2"/>
  <c r="F19" i="2"/>
  <c r="D19" i="2"/>
  <c r="C19" i="2"/>
  <c r="G19" i="2" l="1"/>
  <c r="H18" i="2"/>
  <c r="H19" i="2" l="1"/>
  <c r="O18" i="2"/>
  <c r="O19" i="2" s="1"/>
  <c r="P23" i="2" s="1"/>
  <c r="P24" i="2" s="1"/>
</calcChain>
</file>

<file path=xl/sharedStrings.xml><?xml version="1.0" encoding="utf-8"?>
<sst xmlns="http://schemas.openxmlformats.org/spreadsheetml/2006/main" count="270" uniqueCount="134">
  <si>
    <t>Early Literacy Support Block (ELSB) Grant</t>
  </si>
  <si>
    <t>Educator Excellence and Equity Division</t>
  </si>
  <si>
    <t xml:space="preserve">California Department of Education </t>
  </si>
  <si>
    <t xml:space="preserve">Instructions: </t>
  </si>
  <si>
    <t>Local Educational Agency (LEA) Information</t>
  </si>
  <si>
    <t>Project Coordinator:</t>
  </si>
  <si>
    <t>Project Coordinator Telephone Number:</t>
  </si>
  <si>
    <t xml:space="preserve">Project Coordinator Email Address: </t>
  </si>
  <si>
    <t>Fiscal Agent Email Address:</t>
  </si>
  <si>
    <t>Grant Award Amount:</t>
  </si>
  <si>
    <t>Instructions:</t>
  </si>
  <si>
    <t>Each grant recipient must submit this form to reflect proposed changes in expenditures during the grant period of December 1, 2020, through June 30, 2024.</t>
  </si>
  <si>
    <t>The Total for the four years MUST match the amount listed on the Grant Award Notification.</t>
  </si>
  <si>
    <t>Line Item</t>
  </si>
  <si>
    <t>Total</t>
  </si>
  <si>
    <t xml:space="preserve">Certified Personnel Salaries </t>
  </si>
  <si>
    <t xml:space="preserve">Classified Personnel Salaries </t>
  </si>
  <si>
    <t>Employee Benefits</t>
  </si>
  <si>
    <t xml:space="preserve">Books and Supplies </t>
  </si>
  <si>
    <t>Services and Other Operating Expenditures (excluding Subagreements for Services and Travel)</t>
  </si>
  <si>
    <t>Travel and Conferences</t>
  </si>
  <si>
    <t>Planning Year Original Budget</t>
  </si>
  <si>
    <t>Planning Year Change (+/-)</t>
  </si>
  <si>
    <t>Planning Year Budget Revision</t>
  </si>
  <si>
    <t>Year 1 Original Budget</t>
  </si>
  <si>
    <t>Year 1 Change (+/-)</t>
  </si>
  <si>
    <t>Year 1 Budget Revision</t>
  </si>
  <si>
    <t>Year 2 Original Budget</t>
  </si>
  <si>
    <t>Year 2 Change (+/-)</t>
  </si>
  <si>
    <t>Year 2 Budget Revision</t>
  </si>
  <si>
    <t>Year 3 Original Budget</t>
  </si>
  <si>
    <t>Year 3 Change (+/-)</t>
  </si>
  <si>
    <t>Year 3 Budget Revision</t>
  </si>
  <si>
    <t>Object Codes</t>
  </si>
  <si>
    <t>Planning Year: Narrative Budget Revision Justification</t>
  </si>
  <si>
    <t>Early Literacy Support Block Grant</t>
  </si>
  <si>
    <t>Original Detailed Budget Narrative</t>
  </si>
  <si>
    <t xml:space="preserve">Revised Detailed Budget Narrative </t>
  </si>
  <si>
    <t xml:space="preserve">Justification for Movement of Grant Funds </t>
  </si>
  <si>
    <t>Planning Year Original Budget Amount</t>
  </si>
  <si>
    <t>Planning Year Proposed Budget Revision</t>
  </si>
  <si>
    <t>1000 Certificated Salaries</t>
  </si>
  <si>
    <t>2000 Classified Salaries</t>
  </si>
  <si>
    <t>3000 Employee Benefits</t>
  </si>
  <si>
    <t>4000 Books and Supplies</t>
  </si>
  <si>
    <t>5000 Services and Other Operating Expenditures (excluding Subagreement for Services and Travel)</t>
  </si>
  <si>
    <t>5200 Participant Travel/ Project Staff Travel</t>
  </si>
  <si>
    <t>7000 Indirect Costs</t>
  </si>
  <si>
    <t>Insert additional rows to document line items, if necessary.</t>
  </si>
  <si>
    <t>Group the Object Codes chronologically.</t>
  </si>
  <si>
    <t>Refer to the Instructions Tab, for more guidance.</t>
  </si>
  <si>
    <t>Object Code</t>
  </si>
  <si>
    <t>Instructions for Completing the Budget Narrative Tabs (Planning Year, Implementation Year 1, 2, and 3):</t>
  </si>
  <si>
    <t xml:space="preserve">Fill out the Budget Narrative Tabs to explain the purpose for requesting changes to the original approved budget.  </t>
  </si>
  <si>
    <t>Enter dollar amounts into the cells with a placeholder of zero ($0.00).</t>
  </si>
  <si>
    <t>Refer to the California School Accounting Manual (CSAM) https://www.cde.ca.gov/fg/ac/sa/ for information on Object Codes.</t>
  </si>
  <si>
    <t>Only the first $25,000 of each subcontract can be used towards the indirect calculation per Procedure 330 in the CSAM.</t>
  </si>
  <si>
    <t>Local Educational Agency Name:</t>
  </si>
  <si>
    <t>The Total for all four years MUST match the amount listed on the Grant Award Notification.</t>
  </si>
  <si>
    <t>Instructions for Completing the Proposed Budget Revision Tab:</t>
  </si>
  <si>
    <t>Revised Budget Total</t>
  </si>
  <si>
    <t>Year 2: Narrative Budget Revision Justification</t>
  </si>
  <si>
    <t>Year 1: Narrative Budget Revision Justification</t>
  </si>
  <si>
    <t>Year 3: Narrative Budget Revision Justification</t>
  </si>
  <si>
    <t>California Department of Education</t>
  </si>
  <si>
    <t xml:space="preserve">Budget Approval </t>
  </si>
  <si>
    <t>CDE Fiscal Analyst Name:</t>
  </si>
  <si>
    <t>CDE Fiscal Analyst Date Authorized:</t>
  </si>
  <si>
    <t>CDE Program Monitor Name:</t>
  </si>
  <si>
    <t>CDE Program Monitor Date Authorized:</t>
  </si>
  <si>
    <t xml:space="preserve">The ELSB funds must supplement, not supplant, existing services. </t>
  </si>
  <si>
    <r>
      <t xml:space="preserve">Indirect Costs - Must not exceed LEA's </t>
    </r>
    <r>
      <rPr>
        <sz val="12"/>
        <rFont val="Arial"/>
        <family val="2"/>
      </rPr>
      <t xml:space="preserve">approved </t>
    </r>
    <r>
      <rPr>
        <sz val="12"/>
        <color theme="1"/>
        <rFont val="Arial"/>
        <family val="2"/>
      </rPr>
      <t>rate</t>
    </r>
  </si>
  <si>
    <t>The Indirect Costs must not exceed LEA's approved rate (https://www.cde.ca.gov/fg/ac/ic/). LEA may choose to use less indirect costs.</t>
  </si>
  <si>
    <t xml:space="preserve">School Site Name or LEA Name </t>
  </si>
  <si>
    <t xml:space="preserve">In the "School Site or LEA Name" column, write the School Site or LEA Name that corresponds to each line item. </t>
  </si>
  <si>
    <t>Professional/Consulting Services &amp; Operating Expenses</t>
  </si>
  <si>
    <t>5800 Professional/Consulting Services &amp; Operating Expenses</t>
  </si>
  <si>
    <t>Year 3 Original Budget Amount</t>
  </si>
  <si>
    <t>5100 Subagreement for Services 
(not subject to indirect costs)</t>
  </si>
  <si>
    <t>6000 Capital Outlay 
(not subject to indirect costs)</t>
  </si>
  <si>
    <t>Year 3 Proposed Budget Revision</t>
  </si>
  <si>
    <t>Subagreements for Services 
(not subject to indirect costs)</t>
  </si>
  <si>
    <t>Capital Outlay 
(not subject to indirect costs)</t>
  </si>
  <si>
    <t>Year 1 Original Budget Amount</t>
  </si>
  <si>
    <t>Year 1 Proposed Budget Revision</t>
  </si>
  <si>
    <t>Year 2 Original Budget Amount</t>
  </si>
  <si>
    <t>Year 2 Proposed Budget Revision</t>
  </si>
  <si>
    <t>Please Type Information Below</t>
  </si>
  <si>
    <t>Please Type LEA Information Below</t>
  </si>
  <si>
    <t>Form Approval - For Califonria Department of Education use Only</t>
  </si>
  <si>
    <t>LEA Information</t>
  </si>
  <si>
    <t>LEA Name:</t>
  </si>
  <si>
    <t>Fiscal Agent Contact:</t>
  </si>
  <si>
    <t>Fiscal Agent  Telephone Number:</t>
  </si>
  <si>
    <t>Fill out the Proposed Budget Revision Tab to reflect the amounts on the yearly Completed Budget Narrative Tabs.</t>
  </si>
  <si>
    <t>In the Proposed Budget Revision table, enter the original budget amount, and the change being made (+/-) for each grant year. The new revised budget amount will auto-calculate.</t>
  </si>
  <si>
    <t>To calculate indirect costs, find the sum of Object Codes "1000 Certificated Salaries" to "5800 Professional/Consulting Services &amp; Op. Exp." and multiply this sum amount by the LEA's approved indirect cost rate (Object Codes 5100 Subagreement for Services and 6000 Capital Outlay are not subject to indirect costs).</t>
  </si>
  <si>
    <t>In the "Original Detailed Budget Narrative" column, provide details and calculations for how line item totals were determined in the original budget. Provide sufficient explanation for each line item. The information needs to be specific to the ELSB Grant for any activities or services, or purchases (e.g. Teacher's salary 10 hours x $50 per hour = $500, additional hours for participation in ELSB Grant, outside of contract time). In the "Planning Year Original Budget Amount" column, provide Original approved budget amount.</t>
  </si>
  <si>
    <t>In the "Revised Detailed Budget Narrative" column, provide details and calculations for how line item totals were determined. Provide sufficient explanation for each line item. The information needs to be specific to the ELSB Grant for any activities or services, or purchases (e.g. Teacher's salary 12 hours x $50 per hour = $600, additional hours for participation in ELSB Grant,  outside of contract time). In the "Planning Year Change (+/-)" column, provide amount that will be added or subtracted. (For this example, Salaries is increasing by $100.) The "Planning Year Proposed Budget Revision" column will auto-calculate.</t>
  </si>
  <si>
    <t>Proposed Budget Revision Request</t>
  </si>
  <si>
    <t xml:space="preserve">If no changes are needed for a line item, please only complete the "Original Detailed Budget Narrative" column and "Original Budget Amount." The "Revised Detailed Budget Narrative" column should be left blank, the "Planning Year Change (+/-)" column should remain $0.00, and the "Justification for Movement of Grant Funds" column should be left blank. </t>
  </si>
  <si>
    <t>CDE Administrator Name:</t>
  </si>
  <si>
    <t>CDE Administrator Date Authorized:</t>
  </si>
  <si>
    <t>Budget Revision Request Form</t>
  </si>
  <si>
    <t>The total amount budgeted for each School Site MUST match the amount listed on the Allocation Summary, with the option for LEAs to allocate a portion or all of their $40,000 to their school sites. The funding per school site cannot be moved from one school to another school or to the LEA.</t>
  </si>
  <si>
    <t>Please complete all tabs before submission: Local Educational Agency (LEA) Information, Proposed Budget Revision Request, and Budget Narratives for Planning Year and Implementation Year 1, 2, and 3.</t>
  </si>
  <si>
    <t xml:space="preserve">A Budget Revision Request Form must be submitted for the following reasons: if current planned expenditures exceed 10 percent on any line item, to request carryover of unspent funds, to add a new line item expense, or to change the indirect rate (must be at or below the approved rate). A Budget Revision Request Form must be completed and sent to the California Department of Education for review and approval. </t>
  </si>
  <si>
    <t>Justification for Movement of Grant Funds</t>
  </si>
  <si>
    <t xml:space="preserve">The grant recipient must complete and submit the Proposed Budget Revision Request tab and the four Budget Narrative tabs showing proposed expenditure changes during the grant period of December 1, 2020, through June 30, 2024. </t>
  </si>
  <si>
    <t>In the "Justification for Movement of Grant Funds" column, provide specific explanations for why the proposed revision is necessary. If there is a movement of funds from the LEA or a school site to another school site or the LEA, explain this in the "Justification for Movement of Grant Funds" column. You must explain changes to original activities and/or outcomes and describe the reasoning for movement for funds to new budget item. (e.g. Personnel Cost was more than anticipated. Funds moved from Object Code 4000. Books amount decreased due to cost being lower than anticipated; Funds moved to Object Code 1000.)</t>
  </si>
  <si>
    <t>Oroville City Elementary School District</t>
  </si>
  <si>
    <t>John Bettencourt</t>
  </si>
  <si>
    <t>530-532-3004</t>
  </si>
  <si>
    <t>jbettencourt@ocesd.net</t>
  </si>
  <si>
    <t>Andrew James</t>
  </si>
  <si>
    <t>530-532-3000 x3005</t>
  </si>
  <si>
    <t>ajames@ocesd.net</t>
  </si>
  <si>
    <t>Reimbursement for Professional Development, and planning time</t>
  </si>
  <si>
    <t>Reimbursment for professional development</t>
  </si>
  <si>
    <t>Contract with CORE for onsite coaching for k-3 teachers.  2 days a month for 6 months</t>
  </si>
  <si>
    <t>Oakdale Heights Elementary</t>
  </si>
  <si>
    <t xml:space="preserve">Planning Suppiles and Curriculum </t>
  </si>
  <si>
    <t>Unspent funds</t>
  </si>
  <si>
    <t>Classroom libraries that aligns with AR, Touch screen tablets and cases to support Intervention programs</t>
  </si>
  <si>
    <t>Replace consumable Intervention materials</t>
  </si>
  <si>
    <t>approved 21/22 rate of 3.96%</t>
  </si>
  <si>
    <t xml:space="preserve">Only the first $25,000 of each subcontract can be used towards the indirect calculation per Procedure 330 in the CSAM. </t>
  </si>
  <si>
    <t>Contract with CORE for onsite coaching for k-3 teachers.  2 days a month for 6 months (funds not subject to indirect costs).</t>
  </si>
  <si>
    <t>Contract with CORE for onsite coaching for k-3 teachers.  2 days a month for 6 months AND Core Site implementation support 12 days 
Core Coaches Cohort - Hourly for two people
ELSB PDSA Cohort cycles, Hourly ELSB team - 6 people
ELSB Leadership Training, Hourly - 1 person. (funds not subject to indirect costs).</t>
  </si>
  <si>
    <t>new rate calculation</t>
  </si>
  <si>
    <t>Grant Award Notification Amount</t>
  </si>
  <si>
    <t xml:space="preserve">Current Budget Amount </t>
  </si>
  <si>
    <t>Remaining</t>
  </si>
  <si>
    <t>Eliana Berman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</si>
</sst>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quot;$&quot;#,##0.00"/>
    <numFmt numFmtId="165" formatCode="0.0%"/>
  </numFmts>
  <fonts count="20"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b/>
      <sz val="22"/>
      <name val="Arial"/>
      <family val="2"/>
    </font>
    <font>
      <b/>
      <sz val="20"/>
      <color theme="1"/>
      <name val="Arial"/>
      <family val="2"/>
    </font>
    <font>
      <sz val="11"/>
      <color theme="1"/>
      <name val="Calibri"/>
      <family val="2"/>
      <scheme val="minor"/>
    </font>
    <font>
      <sz val="12"/>
      <color rgb="FFFF0000"/>
      <name val="Arial"/>
      <family val="2"/>
    </font>
    <font>
      <b/>
      <sz val="12"/>
      <color theme="1"/>
      <name val="Arial"/>
      <family val="2"/>
    </font>
    <font>
      <sz val="11"/>
      <color theme="1"/>
      <name val="Arial"/>
      <family val="2"/>
    </font>
    <font>
      <b/>
      <sz val="22"/>
      <color theme="1"/>
      <name val="Arial"/>
      <family val="2"/>
    </font>
    <font>
      <sz val="12"/>
      <name val="Arial"/>
      <family val="2"/>
    </font>
    <font>
      <b/>
      <sz val="12"/>
      <name val="Arial"/>
      <family val="2"/>
    </font>
    <font>
      <sz val="11"/>
      <color rgb="FFFF0000"/>
      <name val="Calibri"/>
      <family val="2"/>
      <scheme val="minor"/>
    </font>
    <font>
      <sz val="12"/>
      <color theme="1" tint="0.14999847407452621"/>
      <name val="Arial"/>
      <family val="2"/>
    </font>
    <font>
      <u/>
      <sz val="11"/>
      <color theme="10"/>
      <name val="Calibri"/>
      <family val="2"/>
      <scheme val="minor"/>
    </font>
    <font>
      <sz val="12"/>
      <name val="Arial"/>
      <family val="2"/>
    </font>
    <font>
      <sz val="11"/>
      <name val="Arial"/>
      <family val="2"/>
    </font>
    <font>
      <sz val="12"/>
      <color theme="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s>
  <cellStyleXfs count="6">
    <xf numFmtId="0" fontId="0" fillId="0" borderId="0"/>
    <xf numFmtId="0" fontId="5" fillId="0" borderId="1" applyNumberFormat="0" applyFill="0" applyBorder="0" applyAlignment="0" applyProtection="0"/>
    <xf numFmtId="0" fontId="6" fillId="0" borderId="2"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16" fillId="0" borderId="0" applyNumberFormat="0" applyFill="0" applyBorder="0" applyAlignment="0" applyProtection="0"/>
  </cellStyleXfs>
  <cellXfs count="90">
    <xf numFmtId="0" fontId="0" fillId="0" borderId="0" xfId="0"/>
    <xf numFmtId="0" fontId="6" fillId="0" borderId="0" xfId="0" applyFont="1"/>
    <xf numFmtId="0" fontId="11" fillId="0" borderId="0" xfId="0" applyFont="1"/>
    <xf numFmtId="0" fontId="4" fillId="0" borderId="0" xfId="0" applyFont="1"/>
    <xf numFmtId="0" fontId="9" fillId="0" borderId="0" xfId="0" applyFont="1"/>
    <xf numFmtId="0" fontId="0" fillId="0" borderId="0" xfId="0" applyAlignment="1">
      <alignment vertical="top" wrapText="1"/>
    </xf>
    <xf numFmtId="0" fontId="12" fillId="2" borderId="0" xfId="0" applyFont="1" applyFill="1"/>
    <xf numFmtId="0" fontId="12" fillId="0" borderId="0" xfId="0" applyFont="1"/>
    <xf numFmtId="0" fontId="12" fillId="2" borderId="0" xfId="0" applyFont="1" applyFill="1" applyAlignment="1">
      <alignment wrapText="1"/>
    </xf>
    <xf numFmtId="164" fontId="4" fillId="0" borderId="0" xfId="0" applyNumberFormat="1" applyFont="1"/>
    <xf numFmtId="0" fontId="12" fillId="2" borderId="4" xfId="0" applyFont="1" applyFill="1" applyBorder="1" applyAlignment="1">
      <alignment wrapText="1"/>
    </xf>
    <xf numFmtId="0" fontId="12" fillId="2" borderId="5" xfId="0" applyFont="1" applyFill="1" applyBorder="1" applyAlignment="1">
      <alignment wrapText="1"/>
    </xf>
    <xf numFmtId="0" fontId="12" fillId="2" borderId="6" xfId="0" applyFont="1" applyFill="1" applyBorder="1" applyAlignment="1">
      <alignment wrapText="1"/>
    </xf>
    <xf numFmtId="0" fontId="12" fillId="2" borderId="3" xfId="0" applyFont="1" applyFill="1" applyBorder="1" applyAlignment="1">
      <alignment wrapText="1"/>
    </xf>
    <xf numFmtId="0" fontId="13" fillId="2" borderId="0" xfId="0" applyFont="1" applyFill="1" applyBorder="1" applyAlignment="1">
      <alignment horizontal="center" vertical="center" wrapText="1"/>
    </xf>
    <xf numFmtId="0" fontId="12" fillId="0" borderId="0" xfId="0" applyFont="1" applyBorder="1" applyAlignment="1">
      <alignment horizontal="center" vertical="center" wrapText="1"/>
    </xf>
    <xf numFmtId="0" fontId="13" fillId="2" borderId="4"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10" fillId="0" borderId="0" xfId="0" applyFont="1" applyAlignment="1">
      <alignment vertical="center"/>
    </xf>
    <xf numFmtId="0" fontId="10" fillId="0" borderId="0" xfId="0" applyFont="1" applyAlignment="1">
      <alignment vertical="top"/>
    </xf>
    <xf numFmtId="0" fontId="12" fillId="0" borderId="0" xfId="0" applyFont="1" applyAlignment="1">
      <alignment vertical="center" wrapText="1"/>
    </xf>
    <xf numFmtId="164" fontId="12" fillId="0" borderId="0" xfId="3" applyNumberFormat="1" applyFont="1" applyBorder="1" applyAlignment="1">
      <alignment vertical="center"/>
    </xf>
    <xf numFmtId="0" fontId="5" fillId="0" borderId="0" xfId="1" applyBorder="1"/>
    <xf numFmtId="8" fontId="4" fillId="0" borderId="0" xfId="0" applyNumberFormat="1" applyFont="1"/>
    <xf numFmtId="0" fontId="14" fillId="0" borderId="0" xfId="0" applyFont="1"/>
    <xf numFmtId="8" fontId="12" fillId="0" borderId="0" xfId="3" applyNumberFormat="1" applyFont="1" applyBorder="1" applyAlignment="1">
      <alignment vertical="center"/>
    </xf>
    <xf numFmtId="0" fontId="8" fillId="0" borderId="0" xfId="0" applyFont="1"/>
    <xf numFmtId="0" fontId="3" fillId="0" borderId="0" xfId="0" applyFont="1" applyAlignment="1">
      <alignment wrapText="1"/>
    </xf>
    <xf numFmtId="0" fontId="12" fillId="0" borderId="0" xfId="0" applyFont="1" applyAlignment="1">
      <alignment wrapText="1"/>
    </xf>
    <xf numFmtId="0" fontId="12" fillId="0" borderId="0" xfId="0" applyFont="1" applyAlignment="1">
      <alignment vertical="top" wrapText="1"/>
    </xf>
    <xf numFmtId="0" fontId="3" fillId="0" borderId="0" xfId="0" applyFont="1"/>
    <xf numFmtId="0" fontId="12" fillId="0" borderId="0" xfId="3" applyNumberFormat="1" applyFont="1" applyBorder="1" applyAlignment="1">
      <alignment vertical="center" wrapText="1"/>
    </xf>
    <xf numFmtId="0" fontId="12" fillId="3" borderId="7" xfId="0" applyFont="1" applyFill="1" applyBorder="1"/>
    <xf numFmtId="164" fontId="12" fillId="0" borderId="0" xfId="0" applyNumberFormat="1" applyFont="1"/>
    <xf numFmtId="0" fontId="12" fillId="0" borderId="0" xfId="0" applyNumberFormat="1" applyFont="1" applyBorder="1" applyAlignment="1">
      <alignment horizontal="left" vertical="center" wrapText="1"/>
    </xf>
    <xf numFmtId="0" fontId="15" fillId="4" borderId="8" xfId="0" applyFont="1" applyFill="1" applyBorder="1" applyProtection="1"/>
    <xf numFmtId="0" fontId="15" fillId="4" borderId="9" xfId="0" applyFont="1" applyFill="1" applyBorder="1" applyProtection="1"/>
    <xf numFmtId="0" fontId="13" fillId="0" borderId="0" xfId="0" applyFont="1"/>
    <xf numFmtId="0" fontId="12" fillId="0" borderId="0" xfId="0" applyFont="1" applyAlignment="1">
      <alignment vertical="center"/>
    </xf>
    <xf numFmtId="0" fontId="13" fillId="0" borderId="0" xfId="0" applyFont="1" applyAlignment="1">
      <alignment horizontal="left"/>
    </xf>
    <xf numFmtId="10" fontId="12" fillId="0" borderId="0" xfId="4" applyNumberFormat="1" applyFont="1" applyBorder="1" applyAlignment="1">
      <alignment vertical="center" wrapText="1"/>
    </xf>
    <xf numFmtId="0" fontId="16" fillId="0" borderId="0" xfId="5"/>
    <xf numFmtId="44" fontId="2" fillId="0" borderId="0" xfId="3" applyNumberFormat="1" applyFont="1" applyBorder="1" applyAlignment="1">
      <alignment vertical="center" wrapText="1"/>
    </xf>
    <xf numFmtId="44" fontId="12" fillId="0" borderId="0" xfId="3" applyNumberFormat="1" applyFont="1" applyBorder="1" applyAlignment="1">
      <alignment vertical="center" wrapText="1"/>
    </xf>
    <xf numFmtId="0" fontId="17" fillId="0" borderId="0" xfId="0" applyFont="1" applyAlignment="1">
      <alignment horizontal="center" vertical="center" wrapText="1"/>
    </xf>
    <xf numFmtId="0" fontId="17" fillId="0" borderId="0" xfId="0" applyFont="1" applyAlignment="1">
      <alignment vertical="center" wrapText="1"/>
    </xf>
    <xf numFmtId="0" fontId="17" fillId="0" borderId="0" xfId="0" applyNumberFormat="1" applyFont="1" applyAlignment="1">
      <alignment vertical="center" wrapText="1"/>
    </xf>
    <xf numFmtId="164" fontId="17" fillId="0" borderId="0" xfId="0" applyNumberFormat="1" applyFont="1" applyAlignment="1">
      <alignment vertical="center"/>
    </xf>
    <xf numFmtId="164" fontId="18" fillId="0" borderId="0" xfId="0" applyNumberFormat="1" applyFont="1"/>
    <xf numFmtId="10" fontId="12" fillId="0" borderId="0" xfId="3" applyNumberFormat="1" applyFont="1" applyBorder="1" applyAlignment="1">
      <alignment vertical="center" wrapText="1"/>
    </xf>
    <xf numFmtId="0" fontId="19" fillId="0" borderId="0" xfId="0" applyFont="1"/>
    <xf numFmtId="164" fontId="19" fillId="0" borderId="0" xfId="0" applyNumberFormat="1" applyFont="1"/>
    <xf numFmtId="164" fontId="0" fillId="0" borderId="0" xfId="0" applyNumberFormat="1"/>
    <xf numFmtId="165" fontId="0" fillId="0" borderId="0" xfId="4" applyNumberFormat="1" applyFont="1"/>
    <xf numFmtId="44" fontId="0" fillId="0" borderId="0" xfId="3" applyFont="1"/>
    <xf numFmtId="0" fontId="12" fillId="0" borderId="0" xfId="0" applyFont="1" applyAlignment="1">
      <alignment horizontal="center" vertical="center" wrapText="1"/>
    </xf>
    <xf numFmtId="0" fontId="12" fillId="0" borderId="0" xfId="0" applyNumberFormat="1" applyFont="1" applyAlignment="1">
      <alignment vertical="center" wrapText="1"/>
    </xf>
    <xf numFmtId="164" fontId="12" fillId="0" borderId="0" xfId="0" applyNumberFormat="1" applyFont="1" applyAlignment="1">
      <alignment vertical="center"/>
    </xf>
    <xf numFmtId="164" fontId="4" fillId="0" borderId="0" xfId="0" applyNumberFormat="1" applyFont="1" applyFill="1"/>
    <xf numFmtId="8" fontId="4" fillId="0" borderId="0" xfId="0" applyNumberFormat="1" applyFont="1" applyFill="1"/>
    <xf numFmtId="10" fontId="12" fillId="0" borderId="0" xfId="4" applyNumberFormat="1" applyFont="1" applyFill="1" applyBorder="1" applyAlignment="1">
      <alignment vertical="center" wrapText="1"/>
    </xf>
    <xf numFmtId="0" fontId="12" fillId="0" borderId="0" xfId="3" applyNumberFormat="1" applyFont="1" applyFill="1" applyBorder="1" applyAlignment="1">
      <alignment vertical="center" wrapText="1"/>
    </xf>
    <xf numFmtId="164" fontId="12" fillId="0" borderId="0" xfId="3" applyNumberFormat="1" applyFont="1" applyFill="1" applyBorder="1" applyAlignment="1">
      <alignment vertical="center"/>
    </xf>
    <xf numFmtId="8" fontId="12" fillId="0" borderId="0" xfId="3" applyNumberFormat="1" applyFont="1" applyFill="1" applyBorder="1" applyAlignment="1">
      <alignment vertical="center"/>
    </xf>
    <xf numFmtId="0" fontId="12" fillId="0" borderId="0" xfId="0" applyNumberFormat="1" applyFont="1" applyFill="1" applyBorder="1" applyAlignment="1">
      <alignment horizontal="left" vertical="center" wrapText="1"/>
    </xf>
    <xf numFmtId="44" fontId="12" fillId="0" borderId="0" xfId="3" applyNumberFormat="1" applyFont="1" applyFill="1" applyBorder="1" applyAlignment="1">
      <alignment vertical="center" wrapText="1"/>
    </xf>
    <xf numFmtId="0" fontId="11" fillId="0" borderId="0" xfId="0" applyFont="1" applyFill="1"/>
    <xf numFmtId="0" fontId="0" fillId="0" borderId="0" xfId="0" applyFill="1"/>
    <xf numFmtId="0" fontId="4" fillId="0" borderId="0" xfId="0" applyFont="1" applyFill="1"/>
    <xf numFmtId="0" fontId="6" fillId="0" borderId="0" xfId="0" applyFont="1" applyFill="1"/>
    <xf numFmtId="0" fontId="9" fillId="0" borderId="0" xfId="0" applyFont="1" applyFill="1"/>
    <xf numFmtId="0" fontId="10" fillId="0" borderId="0" xfId="0" applyFont="1" applyFill="1" applyAlignment="1">
      <alignment vertical="center"/>
    </xf>
    <xf numFmtId="0" fontId="10" fillId="0" borderId="0" xfId="0" applyFont="1" applyFill="1" applyAlignment="1">
      <alignment vertical="top"/>
    </xf>
    <xf numFmtId="0" fontId="13" fillId="0" borderId="0"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12" fillId="0" borderId="0" xfId="0" applyFont="1" applyFill="1" applyBorder="1" applyAlignment="1">
      <alignment horizontal="center" vertical="center" wrapText="1"/>
    </xf>
    <xf numFmtId="44" fontId="2" fillId="0" borderId="0" xfId="3" applyNumberFormat="1" applyFont="1" applyFill="1" applyBorder="1" applyAlignment="1">
      <alignment vertical="center" wrapText="1"/>
    </xf>
    <xf numFmtId="44" fontId="2" fillId="0" borderId="0" xfId="3" applyNumberFormat="1" applyFont="1" applyFill="1" applyBorder="1" applyAlignment="1">
      <alignment vertical="center"/>
    </xf>
    <xf numFmtId="0" fontId="14" fillId="0" borderId="0" xfId="0" applyFont="1" applyFill="1"/>
    <xf numFmtId="0" fontId="12" fillId="0" borderId="0" xfId="0" applyFont="1" applyFill="1" applyAlignment="1">
      <alignment horizontal="center" vertical="center" wrapText="1"/>
    </xf>
    <xf numFmtId="0" fontId="12" fillId="0" borderId="0" xfId="0" applyFont="1" applyFill="1" applyAlignment="1">
      <alignment vertical="center" wrapText="1"/>
    </xf>
    <xf numFmtId="0" fontId="12" fillId="0" borderId="0" xfId="0" applyNumberFormat="1" applyFont="1" applyFill="1" applyAlignment="1">
      <alignment vertical="center" wrapText="1"/>
    </xf>
    <xf numFmtId="164" fontId="12" fillId="0" borderId="0" xfId="0" applyNumberFormat="1" applyFont="1" applyFill="1" applyAlignment="1">
      <alignment vertical="center"/>
    </xf>
    <xf numFmtId="164" fontId="18" fillId="0" borderId="0" xfId="0" applyNumberFormat="1" applyFont="1" applyFill="1"/>
    <xf numFmtId="164" fontId="0" fillId="0" borderId="0" xfId="0" applyNumberFormat="1" applyFill="1"/>
    <xf numFmtId="164" fontId="2" fillId="0" borderId="0" xfId="3" applyNumberFormat="1" applyFont="1" applyFill="1" applyBorder="1" applyAlignment="1">
      <alignment vertical="center"/>
    </xf>
    <xf numFmtId="14" fontId="12" fillId="0" borderId="0" xfId="0" applyNumberFormat="1" applyFont="1"/>
  </cellXfs>
  <cellStyles count="6">
    <cellStyle name="Currency" xfId="3" builtinId="4"/>
    <cellStyle name="Heading 1" xfId="1" builtinId="16" customBuiltin="1"/>
    <cellStyle name="Heading 2" xfId="2" builtinId="17" customBuiltin="1"/>
    <cellStyle name="Hyperlink" xfId="5" builtinId="8"/>
    <cellStyle name="Normal" xfId="0" builtinId="0"/>
    <cellStyle name="Percent" xfId="4" builtinId="5"/>
  </cellStyles>
  <dxfs count="114">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color auto="1"/>
        <name val="Arial"/>
        <scheme val="none"/>
      </font>
      <numFmt numFmtId="164" formatCode="&quot;$&quot;#,##0.00"/>
      <fill>
        <patternFill patternType="none">
          <fgColor indexed="64"/>
          <bgColor auto="1"/>
        </patternFill>
      </fill>
    </dxf>
    <dxf>
      <font>
        <strike val="0"/>
        <outline val="0"/>
        <shadow val="0"/>
        <u val="none"/>
        <vertAlign val="baseline"/>
        <color auto="1"/>
        <name val="Arial"/>
        <scheme val="none"/>
      </font>
      <numFmt numFmtId="164" formatCode="&quot;$&quot;#,##0.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quot;$&quot;#,##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color auto="1"/>
        <name val="Arial"/>
        <scheme val="none"/>
      </font>
      <fill>
        <patternFill patternType="none">
          <fgColor indexed="64"/>
          <bgColor auto="1"/>
        </patternFill>
      </fill>
    </dxf>
    <dxf>
      <fill>
        <patternFill patternType="none">
          <fgColor indexed="64"/>
          <bgColor auto="1"/>
        </patternFill>
      </fill>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4" formatCode="&quot;$&quot;#,##0.00"/>
      <fill>
        <patternFill patternType="none">
          <fgColor indexed="64"/>
          <bgColor auto="1"/>
        </patternFill>
      </fill>
    </dxf>
    <dxf>
      <font>
        <strike val="0"/>
        <outline val="0"/>
        <shadow val="0"/>
        <u val="none"/>
        <vertAlign val="baseline"/>
        <color auto="1"/>
        <name val="Arial"/>
        <scheme val="none"/>
      </font>
      <numFmt numFmtId="164" formatCode="&quot;$&quot;#,##0.00"/>
      <fill>
        <patternFill patternType="none">
          <fgColor indexed="64"/>
          <bgColor auto="1"/>
        </patternFill>
      </fill>
    </dxf>
    <dxf>
      <font>
        <b val="0"/>
        <i val="0"/>
        <strike val="0"/>
        <condense val="0"/>
        <extend val="0"/>
        <outline val="0"/>
        <shadow val="0"/>
        <u val="none"/>
        <vertAlign val="baseline"/>
        <sz val="11"/>
        <color auto="1"/>
        <name val="Arial"/>
        <scheme val="none"/>
      </font>
      <numFmt numFmtId="164" formatCode="&quot;$&quot;#,##0.00"/>
      <fill>
        <patternFill patternType="none">
          <fgColor indexed="64"/>
          <bgColor auto="1"/>
        </patternFill>
      </fill>
    </dxf>
    <dxf>
      <font>
        <strike val="0"/>
        <outline val="0"/>
        <shadow val="0"/>
        <u val="none"/>
        <vertAlign val="baseline"/>
        <color auto="1"/>
        <name val="Arial"/>
        <scheme val="none"/>
      </font>
      <numFmt numFmtId="12" formatCode="&quot;$&quot;#,##0.00_);[Red]\(&quot;$&quot;#,##0.00\)"/>
      <fill>
        <patternFill patternType="none">
          <fgColor indexed="64"/>
          <bgColor auto="1"/>
        </patternFill>
      </fill>
    </dxf>
    <dxf>
      <font>
        <b val="0"/>
        <i val="0"/>
        <strike val="0"/>
        <condense val="0"/>
        <extend val="0"/>
        <outline val="0"/>
        <shadow val="0"/>
        <u val="none"/>
        <vertAlign val="baseline"/>
        <sz val="12"/>
        <color auto="1"/>
        <name val="Arial"/>
        <scheme val="none"/>
      </font>
      <numFmt numFmtId="164" formatCode="&quot;$&quot;#,##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
      <fill>
        <patternFill patternType="none">
          <fgColor indexed="64"/>
          <bgColor auto="1"/>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fill>
        <patternFill patternType="none">
          <fgColor indexed="64"/>
          <bgColor auto="1"/>
        </patternFill>
      </fill>
      <alignment horizontal="left"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dxf>
    <dxf>
      <font>
        <b val="0"/>
        <i val="0"/>
        <strike val="0"/>
        <condense val="0"/>
        <extend val="0"/>
        <outline val="0"/>
        <shadow val="0"/>
        <u val="none"/>
        <vertAlign val="baseline"/>
        <sz val="11"/>
        <color auto="1"/>
        <name val="Arial"/>
        <family val="2"/>
        <scheme val="none"/>
      </font>
      <numFmt numFmtId="164" formatCode="&quot;$&quot;#,##0.00"/>
    </dxf>
    <dxf>
      <font>
        <b val="0"/>
        <i val="0"/>
        <strike val="0"/>
        <condense val="0"/>
        <extend val="0"/>
        <outline val="0"/>
        <shadow val="0"/>
        <u val="none"/>
        <vertAlign val="baseline"/>
        <sz val="12"/>
        <color auto="1"/>
        <name val="Arial"/>
        <family val="2"/>
        <scheme val="none"/>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general"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family val="2"/>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solid">
          <fgColor indexed="64"/>
          <bgColor theme="0" tint="-4.9989318521683403E-2"/>
        </patternFill>
      </fill>
    </dxf>
    <dxf>
      <font>
        <b val="0"/>
        <i val="0"/>
        <strike val="0"/>
        <condense val="0"/>
        <extend val="0"/>
        <outline val="0"/>
        <shadow val="0"/>
        <u val="none"/>
        <vertAlign val="baseline"/>
        <sz val="12"/>
        <color auto="1"/>
        <name val="Arial"/>
        <scheme val="none"/>
      </font>
      <numFmt numFmtId="164" formatCode="&quot;$&quot;#,##0.00"/>
    </dxf>
    <dxf>
      <font>
        <b val="0"/>
        <i val="0"/>
        <strike val="0"/>
        <condense val="0"/>
        <extend val="0"/>
        <outline val="0"/>
        <shadow val="0"/>
        <u val="none"/>
        <vertAlign val="baseline"/>
        <sz val="12"/>
        <color auto="1"/>
        <name val="Arial"/>
        <scheme val="none"/>
      </font>
      <numFmt numFmtId="164" formatCode="&quot;$&quot;#,##0.00"/>
    </dxf>
    <dxf>
      <font>
        <b val="0"/>
        <i val="0"/>
        <strike val="0"/>
        <condense val="0"/>
        <extend val="0"/>
        <outline val="0"/>
        <shadow val="0"/>
        <u val="none"/>
        <vertAlign val="baseline"/>
        <sz val="12"/>
        <color auto="1"/>
        <name val="Arial"/>
        <scheme val="none"/>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numFmt numFmtId="164" formatCode="&quot;$&quot;#,##0.00"/>
    </dxf>
    <dxf>
      <font>
        <strike val="0"/>
        <outline val="0"/>
        <shadow val="0"/>
        <u val="none"/>
        <vertAlign val="baseline"/>
        <color auto="1"/>
        <name val="Arial"/>
        <scheme val="none"/>
      </font>
      <numFmt numFmtId="12" formatCode="&quot;$&quot;#,##0.00_);[Red]\(&quot;$&quot;#,##0.00\)"/>
    </dxf>
    <dxf>
      <font>
        <b val="0"/>
        <i val="0"/>
        <strike val="0"/>
        <condense val="0"/>
        <extend val="0"/>
        <outline val="0"/>
        <shadow val="0"/>
        <u val="none"/>
        <vertAlign val="baseline"/>
        <sz val="12"/>
        <color auto="1"/>
        <name val="Arial"/>
        <scheme val="none"/>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dxf>
    <dxf>
      <font>
        <strike val="0"/>
        <outline val="0"/>
        <shadow val="0"/>
        <u val="none"/>
        <vertAlign val="baseline"/>
        <color auto="1"/>
        <name val="Arial"/>
        <scheme val="none"/>
      </font>
    </dxf>
    <dxf>
      <font>
        <strike val="0"/>
        <outline val="0"/>
        <shadow val="0"/>
        <u val="none"/>
        <vertAlign val="baseline"/>
        <color auto="1"/>
        <name val="Arial"/>
        <scheme val="none"/>
      </font>
    </dxf>
    <dxf>
      <font>
        <b/>
        <i val="0"/>
        <strike val="0"/>
        <condense val="0"/>
        <extend val="0"/>
        <outline val="0"/>
        <shadow val="0"/>
        <u val="none"/>
        <vertAlign val="baseline"/>
        <sz val="12"/>
        <color auto="1"/>
        <name val="Arial"/>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Arial"/>
        <scheme val="none"/>
      </font>
      <numFmt numFmtId="164" formatCode="&quot;$&quot;#,##0.00"/>
    </dxf>
    <dxf>
      <font>
        <strike val="0"/>
        <outline val="0"/>
        <shadow val="0"/>
        <u val="none"/>
        <vertAlign val="baseline"/>
        <color auto="1"/>
        <name val="Arial"/>
        <scheme val="none"/>
      </font>
      <numFmt numFmtId="164" formatCode="&quot;$&quot;#,##0.00"/>
    </dxf>
    <dxf>
      <font>
        <b val="0"/>
        <i val="0"/>
        <strike val="0"/>
        <condense val="0"/>
        <extend val="0"/>
        <outline val="0"/>
        <shadow val="0"/>
        <u val="none"/>
        <vertAlign val="baseline"/>
        <sz val="11"/>
        <color auto="1"/>
        <name val="Arial"/>
        <scheme val="none"/>
      </font>
      <numFmt numFmtId="164" formatCode="&quot;$&quot;#,##0.00"/>
    </dxf>
    <dxf>
      <font>
        <strike val="0"/>
        <outline val="0"/>
        <shadow val="0"/>
        <u val="none"/>
        <vertAlign val="baseline"/>
        <sz val="12"/>
        <color auto="1"/>
        <name val="Arial"/>
        <scheme val="none"/>
      </font>
      <numFmt numFmtId="12" formatCode="&quot;$&quot;#,##0.00_);[Red]\(&quot;$&quot;#,##0.00\)"/>
    </dxf>
    <dxf>
      <font>
        <b val="0"/>
        <i val="0"/>
        <strike val="0"/>
        <condense val="0"/>
        <extend val="0"/>
        <outline val="0"/>
        <shadow val="0"/>
        <u val="none"/>
        <vertAlign val="baseline"/>
        <sz val="12"/>
        <color auto="1"/>
        <name val="Arial"/>
        <scheme val="none"/>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164" formatCode="&quot;$&quot;#,##0.00"/>
      <alignment horizontal="general" vertical="center" textRotation="0" wrapText="0" indent="0" justifyLastLine="0" shrinkToFit="0" readingOrder="0"/>
    </dxf>
    <dxf>
      <font>
        <b val="0"/>
        <i val="0"/>
        <strike val="0"/>
        <condense val="0"/>
        <extend val="0"/>
        <outline val="0"/>
        <shadow val="0"/>
        <u val="none"/>
        <vertAlign val="baseline"/>
        <sz val="12"/>
        <color auto="1"/>
        <name val="Arial"/>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alignment horizontal="general"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numFmt numFmtId="0" formatCode="General"/>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dxf>
    <dxf>
      <font>
        <b val="0"/>
        <i val="0"/>
        <strike val="0"/>
        <condense val="0"/>
        <extend val="0"/>
        <outline val="0"/>
        <shadow val="0"/>
        <u val="none"/>
        <vertAlign val="baseline"/>
        <sz val="12"/>
        <color auto="1"/>
        <name val="Arial"/>
        <scheme val="none"/>
      </font>
      <alignment horizontal="center" vertical="center" textRotation="0" wrapText="1" indent="0" justifyLastLine="0" shrinkToFit="0" readingOrder="0"/>
    </dxf>
    <dxf>
      <font>
        <strike val="0"/>
        <outline val="0"/>
        <shadow val="0"/>
        <u val="none"/>
        <vertAlign val="baseline"/>
        <color auto="1"/>
        <name val="Arial"/>
        <scheme val="none"/>
      </font>
    </dxf>
    <dxf>
      <font>
        <b/>
        <i val="0"/>
        <strike val="0"/>
        <condense val="0"/>
        <extend val="0"/>
        <outline val="0"/>
        <shadow val="0"/>
        <u val="none"/>
        <vertAlign val="baseline"/>
        <sz val="12"/>
        <color auto="1"/>
        <name val="Arial"/>
        <scheme val="none"/>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2" formatCode="&quot;$&quot;#,##0.00_);[Red]\(&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2" formatCode="&quot;$&quot;#,##0.00_);[Red]\(&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2" formatCode="&quot;$&quot;#,##0.00_);[Red]\(&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2" formatCode="&quot;$&quot;#,##0.00_);[Red]\(&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numFmt numFmtId="164" formatCode="&quot;$&quot;#,##0.00"/>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theme="1"/>
        <name val="Arial"/>
        <scheme val="none"/>
      </font>
    </dxf>
    <dxf>
      <font>
        <b val="0"/>
        <i val="0"/>
        <strike val="0"/>
        <condense val="0"/>
        <extend val="0"/>
        <outline val="0"/>
        <shadow val="0"/>
        <u val="none"/>
        <vertAlign val="baseline"/>
        <sz val="12"/>
        <color auto="1"/>
        <name val="Arial"/>
        <scheme val="none"/>
      </font>
      <fill>
        <patternFill patternType="solid">
          <fgColor indexed="64"/>
          <bgColor theme="0" tint="-4.9989318521683403E-2"/>
        </patternFill>
      </fill>
      <alignment horizontal="general" vertical="bottom" textRotation="0" wrapText="1" indent="0" justifyLastLine="0" shrinkToFit="0" readingOrder="0"/>
    </dxf>
    <dxf>
      <font>
        <strike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dxf>
    <dxf>
      <font>
        <strike val="0"/>
        <outline val="0"/>
        <shadow val="0"/>
        <u val="none"/>
        <vertAlign val="baseline"/>
        <sz val="12"/>
        <color auto="1"/>
        <name val="Arial"/>
        <scheme val="none"/>
      </font>
    </dxf>
    <dxf>
      <font>
        <b val="0"/>
        <i val="0"/>
        <strike val="0"/>
        <condense val="0"/>
        <extend val="0"/>
        <outline val="0"/>
        <shadow val="0"/>
        <u val="none"/>
        <vertAlign val="baseline"/>
        <sz val="12"/>
        <color auto="1"/>
        <name val="Arial"/>
        <scheme val="none"/>
      </font>
      <fill>
        <patternFill patternType="solid">
          <fgColor indexed="64"/>
          <bgColor theme="0" tint="-4.9989318521683403E-2"/>
        </patternFill>
      </fill>
    </dxf>
  </dxfs>
  <tableStyles count="0" defaultTableStyle="TableStyleLight11"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5:B12" totalsRowShown="0" headerRowDxfId="113" dataDxfId="112">
  <autoFilter ref="A5:B12" xr:uid="{00000000-0009-0000-0100-000001000000}"/>
  <tableColumns count="2">
    <tableColumn id="1" xr3:uid="{00000000-0010-0000-0000-000001000000}" name="LEA Information" dataDxfId="111"/>
    <tableColumn id="2" xr3:uid="{00000000-0010-0000-0000-000002000000}" name="Please Type LEA Information Below" dataDxfId="110"/>
  </tableColumns>
  <tableStyleInfo name="TableStyleLight1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8:O19" totalsRowCount="1" headerRowDxfId="109" dataDxfId="108">
  <autoFilter ref="A8:O18" xr:uid="{00000000-0009-0000-0100-000002000000}"/>
  <tableColumns count="15">
    <tableColumn id="1" xr3:uid="{00000000-0010-0000-0100-000001000000}" name="Object Code" totalsRowLabel="Total" dataDxfId="107" totalsRowDxfId="106"/>
    <tableColumn id="2" xr3:uid="{00000000-0010-0000-0100-000002000000}" name="Line Item" dataDxfId="105" totalsRowDxfId="104"/>
    <tableColumn id="3" xr3:uid="{00000000-0010-0000-0100-000003000000}" name="Planning Year Original Budget" totalsRowFunction="custom" dataDxfId="103" totalsRowDxfId="102">
      <totalsRowFormula>SUM(Table2[Planning Year Original Budget])</totalsRowFormula>
    </tableColumn>
    <tableColumn id="4" xr3:uid="{00000000-0010-0000-0100-000004000000}" name="Planning Year Change (+/-)" totalsRowFunction="custom" dataDxfId="101" totalsRowDxfId="100">
      <totalsRowFormula>SUM(Table2[Planning Year Change (+/-)])</totalsRowFormula>
    </tableColumn>
    <tableColumn id="5" xr3:uid="{00000000-0010-0000-0100-000005000000}" name="Planning Year Budget Revision" totalsRowFunction="custom" dataDxfId="99" totalsRowDxfId="98">
      <calculatedColumnFormula>Table2[[#This Row],[Planning Year Original Budget]]+Table2[[#This Row],[Planning Year Change (+/-)]]</calculatedColumnFormula>
      <totalsRowFormula>SUM(Table2[Planning Year Budget Revision])</totalsRowFormula>
    </tableColumn>
    <tableColumn id="6" xr3:uid="{00000000-0010-0000-0100-000006000000}" name="Year 1 Original Budget" totalsRowFunction="custom" dataDxfId="97" totalsRowDxfId="96">
      <totalsRowFormula>SUM(Table2[Year 1 Original Budget])</totalsRowFormula>
    </tableColumn>
    <tableColumn id="7" xr3:uid="{00000000-0010-0000-0100-000007000000}" name="Year 1 Change (+/-)" totalsRowFunction="custom" dataDxfId="95" totalsRowDxfId="94">
      <totalsRowFormula>SUM(Table2[Year 1 Change (+/-)])</totalsRowFormula>
    </tableColumn>
    <tableColumn id="8" xr3:uid="{00000000-0010-0000-0100-000008000000}" name="Year 1 Budget Revision" totalsRowFunction="custom" dataDxfId="93" totalsRowDxfId="92">
      <calculatedColumnFormula>Table2[[#This Row],[Year 1 Original Budget]]+Table2[[#This Row],[Year 1 Change (+/-)]]</calculatedColumnFormula>
      <totalsRowFormula>SUM(Table2[Year 1 Budget Revision])</totalsRowFormula>
    </tableColumn>
    <tableColumn id="9" xr3:uid="{00000000-0010-0000-0100-000009000000}" name="Year 2 Original Budget" totalsRowFunction="custom" dataDxfId="91" totalsRowDxfId="90">
      <totalsRowFormula>SUM(Table2[Year 2 Original Budget])</totalsRowFormula>
    </tableColumn>
    <tableColumn id="10" xr3:uid="{00000000-0010-0000-0100-00000A000000}" name="Year 2 Change (+/-)" totalsRowFunction="custom" dataDxfId="89" totalsRowDxfId="88">
      <totalsRowFormula>SUM(Table2[Year 2 Change (+/-)])</totalsRowFormula>
    </tableColumn>
    <tableColumn id="11" xr3:uid="{00000000-0010-0000-0100-00000B000000}" name="Year 2 Budget Revision" totalsRowFunction="custom" dataDxfId="87" totalsRowDxfId="86">
      <calculatedColumnFormula>Table2[[#This Row],[Year 2 Original Budget]]+Table2[[#This Row],[Year 2 Change (+/-)]]</calculatedColumnFormula>
      <totalsRowFormula>SUM(Table2[Year 2 Budget Revision])</totalsRowFormula>
    </tableColumn>
    <tableColumn id="12" xr3:uid="{00000000-0010-0000-0100-00000C000000}" name="Year 3 Original Budget" totalsRowFunction="custom" dataDxfId="85" totalsRowDxfId="84">
      <totalsRowFormula>SUM(Table2[Year 3 Original Budget])</totalsRowFormula>
    </tableColumn>
    <tableColumn id="13" xr3:uid="{00000000-0010-0000-0100-00000D000000}" name="Year 3 Change (+/-)" totalsRowFunction="custom" dataDxfId="83" totalsRowDxfId="82">
      <totalsRowFormula>SUM(Table2[Year 3 Change (+/-)])</totalsRowFormula>
    </tableColumn>
    <tableColumn id="14" xr3:uid="{00000000-0010-0000-0100-00000E000000}" name="Year 3 Budget Revision" totalsRowFunction="custom" dataDxfId="81" totalsRowDxfId="80">
      <totalsRowFormula>SUM(Table2[Year 3 Budget Revision])</totalsRowFormula>
    </tableColumn>
    <tableColumn id="15" xr3:uid="{00000000-0010-0000-0100-00000F000000}" name="Revised Budget Total" totalsRowFunction="custom" dataDxfId="79" totalsRowDxfId="78">
      <calculatedColumnFormula>+SUM(Table2[[#This Row],[Planning Year Budget Revision]]+Table2[[#This Row],[Year 1 Budget Revision]]+Table2[[#This Row],[Year 2 Budget Revision]]+Table2[[#This Row],[Year 3 Budget Revision]])</calculatedColumnFormula>
      <totalsRowFormula>SUM(Table2[Revised Budget Total])</totalsRowFormula>
    </tableColumn>
  </tableColumns>
  <tableStyleInfo name="TableStyleLight1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35" displayName="Table35" ref="A9:H20" totalsRowCount="1" headerRowDxfId="77" dataDxfId="76">
  <autoFilter ref="A9:H19" xr:uid="{00000000-0009-0000-0100-000003000000}"/>
  <tableColumns count="8">
    <tableColumn id="1" xr3:uid="{00000000-0010-0000-0200-000001000000}" name="Object Codes" totalsRowLabel="Total" dataDxfId="75" totalsRowDxfId="74"/>
    <tableColumn id="2" xr3:uid="{00000000-0010-0000-0200-000002000000}" name="School Site Name or LEA Name " dataDxfId="73" totalsRowDxfId="72"/>
    <tableColumn id="3" xr3:uid="{00000000-0010-0000-0200-000003000000}" name="Original Detailed Budget Narrative" dataDxfId="71" totalsRowDxfId="70"/>
    <tableColumn id="5" xr3:uid="{00000000-0010-0000-0200-000005000000}" name="Revised Detailed Budget Narrative " dataDxfId="69" totalsRowDxfId="68" dataCellStyle="Currency"/>
    <tableColumn id="6" xr3:uid="{00000000-0010-0000-0200-000006000000}" name="Justification for Movement of Grant Funds" dataDxfId="67" totalsRowDxfId="66" dataCellStyle="Currency"/>
    <tableColumn id="4" xr3:uid="{00000000-0010-0000-0200-000004000000}" name="Planning Year Original Budget Amount" totalsRowFunction="custom" dataDxfId="65" totalsRowDxfId="64">
      <totalsRowFormula>SUM(F10:F19)</totalsRowFormula>
    </tableColumn>
    <tableColumn id="7" xr3:uid="{00000000-0010-0000-0200-000007000000}" name="Planning Year Change (+/-)" totalsRowFunction="custom" dataDxfId="63" totalsRowDxfId="62">
      <totalsRowFormula>SUM(G10:G19)</totalsRowFormula>
    </tableColumn>
    <tableColumn id="8" xr3:uid="{00000000-0010-0000-0200-000008000000}" name="Planning Year Proposed Budget Revision" totalsRowFunction="sum" dataDxfId="61" totalsRowDxfId="60">
      <calculatedColumnFormula>Table35[[#This Row],[Planning Year Original Budget Amount]]+Table35[[#This Row],[Planning Year Change (+/-)]]</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Form E - Proposed Budget Narrative, Year One."/>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3556" displayName="Table3556" ref="A9:H20" totalsRowCount="1" headerRowDxfId="59" dataDxfId="58" totalsRowDxfId="57">
  <autoFilter ref="A9:H19" xr:uid="{00000000-0009-0000-0100-000005000000}"/>
  <tableColumns count="8">
    <tableColumn id="1" xr3:uid="{00000000-0010-0000-0300-000001000000}" name="Object Codes" totalsRowLabel="Total" dataDxfId="56" totalsRowDxfId="35"/>
    <tableColumn id="2" xr3:uid="{00000000-0010-0000-0300-000002000000}" name="School Site Name or LEA Name " dataDxfId="55" totalsRowDxfId="34"/>
    <tableColumn id="3" xr3:uid="{00000000-0010-0000-0300-000003000000}" name="Original Detailed Budget Narrative" dataDxfId="54" totalsRowDxfId="33"/>
    <tableColumn id="5" xr3:uid="{00000000-0010-0000-0300-000005000000}" name="Revised Detailed Budget Narrative " dataDxfId="53" totalsRowDxfId="32" dataCellStyle="Currency"/>
    <tableColumn id="6" xr3:uid="{00000000-0010-0000-0300-000006000000}" name="Justification for Movement of Grant Funds " dataDxfId="52" totalsRowDxfId="31" dataCellStyle="Currency"/>
    <tableColumn id="4" xr3:uid="{00000000-0010-0000-0300-000004000000}" name="Year 1 Original Budget Amount" totalsRowFunction="custom" dataDxfId="51" totalsRowDxfId="30">
      <totalsRowFormula>SUM(F10:F19)</totalsRowFormula>
    </tableColumn>
    <tableColumn id="7" xr3:uid="{00000000-0010-0000-0300-000007000000}" name="Year 1 Change (+/-)" totalsRowFunction="custom" dataDxfId="50" totalsRowDxfId="29">
      <totalsRowFormula>SUM(G10:G19)</totalsRowFormula>
    </tableColumn>
    <tableColumn id="8" xr3:uid="{00000000-0010-0000-0300-000008000000}" name="Year 1 Proposed Budget Revision" totalsRowFunction="sum" dataDxfId="49" totalsRowDxfId="28">
      <calculatedColumnFormula>Table3556[[#This Row],[Year 1 Original Budget Amount]]+Table3556[[#This Row],[Year 1 Change (+/-)]]</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Form E - Proposed Budget Narrative, Year One."/>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Table355" displayName="Table355" ref="A9:H20" totalsRowCount="1" headerRowDxfId="11" dataDxfId="9" totalsRowDxfId="10">
  <autoFilter ref="A9:H19" xr:uid="{00000000-0009-0000-0100-000004000000}"/>
  <tableColumns count="8">
    <tableColumn id="1" xr3:uid="{00000000-0010-0000-0400-000001000000}" name="Object Codes" totalsRowLabel="Total" dataDxfId="27" totalsRowDxfId="26"/>
    <tableColumn id="2" xr3:uid="{00000000-0010-0000-0400-000002000000}" name="School Site Name or LEA Name " dataDxfId="25" totalsRowDxfId="24"/>
    <tableColumn id="3" xr3:uid="{00000000-0010-0000-0400-000003000000}" name="Original Detailed Budget Narrative" dataDxfId="23" totalsRowDxfId="22"/>
    <tableColumn id="5" xr3:uid="{00000000-0010-0000-0400-000005000000}" name="Revised Detailed Budget Narrative " dataDxfId="21" totalsRowDxfId="20" dataCellStyle="Currency"/>
    <tableColumn id="6" xr3:uid="{00000000-0010-0000-0400-000006000000}" name="Justification for Movement of Grant Funds " dataDxfId="19" totalsRowDxfId="18" dataCellStyle="Currency"/>
    <tableColumn id="4" xr3:uid="{00000000-0010-0000-0400-000004000000}" name="Year 2 Original Budget Amount" totalsRowFunction="custom" dataDxfId="17" totalsRowDxfId="16">
      <totalsRowFormula>SUM(F10:F19)</totalsRowFormula>
    </tableColumn>
    <tableColumn id="7" xr3:uid="{00000000-0010-0000-0400-000007000000}" name="Year 2 Change (+/-)" totalsRowFunction="custom" dataDxfId="15" totalsRowDxfId="14">
      <totalsRowFormula>SUM(G10:G19)</totalsRowFormula>
    </tableColumn>
    <tableColumn id="8" xr3:uid="{00000000-0010-0000-0400-000008000000}" name="Year 2 Proposed Budget Revision" totalsRowFunction="sum" dataDxfId="13" totalsRowDxfId="12">
      <calculatedColumnFormula>Table355[[#This Row],[Year 2 Original Budget Amount]]+Table355[[#This Row],[Year 2 Change (+/-)]]</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Form E - Proposed Budget Narrative, Year One."/>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3557" displayName="Table3557" ref="A9:H20" totalsRowCount="1" headerRowDxfId="0" dataDxfId="48">
  <autoFilter ref="A9:H19" xr:uid="{00000000-0009-0000-0100-000006000000}"/>
  <tableColumns count="8">
    <tableColumn id="1" xr3:uid="{00000000-0010-0000-0500-000001000000}" name="Object Codes" totalsRowLabel="Total" dataDxfId="8" totalsRowDxfId="47"/>
    <tableColumn id="2" xr3:uid="{00000000-0010-0000-0500-000002000000}" name="School Site Name or LEA Name " dataDxfId="7" totalsRowDxfId="46"/>
    <tableColumn id="3" xr3:uid="{00000000-0010-0000-0500-000003000000}" name="Original Detailed Budget Narrative" dataDxfId="6" totalsRowDxfId="45"/>
    <tableColumn id="5" xr3:uid="{00000000-0010-0000-0500-000005000000}" name="Revised Detailed Budget Narrative " dataDxfId="5" totalsRowDxfId="44" dataCellStyle="Currency"/>
    <tableColumn id="6" xr3:uid="{00000000-0010-0000-0500-000006000000}" name="Justification for Movement of Grant Funds " dataDxfId="4" totalsRowDxfId="43" dataCellStyle="Currency"/>
    <tableColumn id="4" xr3:uid="{00000000-0010-0000-0500-000004000000}" name="Year 3 Original Budget Amount" totalsRowFunction="custom" dataDxfId="3" totalsRowDxfId="42">
      <totalsRowFormula>SUM(F10:F19)</totalsRowFormula>
    </tableColumn>
    <tableColumn id="7" xr3:uid="{00000000-0010-0000-0500-000007000000}" name="Year 3 Change (+/-)" totalsRowFunction="custom" dataDxfId="2" totalsRowDxfId="41">
      <totalsRowFormula>SUM(G10:G19)</totalsRowFormula>
    </tableColumn>
    <tableColumn id="8" xr3:uid="{00000000-0010-0000-0500-000008000000}" name="Year 3 Proposed Budget Revision" totalsRowFunction="sum" dataDxfId="1" totalsRowDxfId="40">
      <calculatedColumnFormula>Table3557[[#This Row],[Year 3 Original Budget Amount]]+Table3557[[#This Row],[Year 3 Change (+/-)]]</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Form E - Proposed Budget Narrative, Year One."/>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3" displayName="Table3" ref="A5:B13" totalsRowShown="0" headerRowDxfId="39" dataDxfId="38">
  <autoFilter ref="A5:B13" xr:uid="{00000000-0009-0000-0100-000007000000}"/>
  <tableColumns count="2">
    <tableColumn id="1" xr3:uid="{00000000-0010-0000-0600-000001000000}" name="Budget Approval " dataDxfId="37"/>
    <tableColumn id="2" xr3:uid="{00000000-0010-0000-0600-000002000000}" name="Please Type Information Below" dataDxfId="36"/>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hyperlink" Target="mailto:ajames@ocesd.net" TargetMode="External"/><Relationship Id="rId1" Type="http://schemas.openxmlformats.org/officeDocument/2006/relationships/hyperlink" Target="mailto:jbettencourt@ocesd.net" TargetMode="External"/></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93"/>
  <sheetViews>
    <sheetView tabSelected="1" zoomScale="97" zoomScaleNormal="97" workbookViewId="0"/>
  </sheetViews>
  <sheetFormatPr defaultRowHeight="14.5" x14ac:dyDescent="0.35"/>
  <cols>
    <col min="1" max="1" width="123.453125" customWidth="1"/>
  </cols>
  <sheetData>
    <row r="1" spans="1:5" ht="28" x14ac:dyDescent="0.6">
      <c r="A1" s="2" t="s">
        <v>103</v>
      </c>
    </row>
    <row r="2" spans="1:5" ht="15.5" x14ac:dyDescent="0.35">
      <c r="A2" s="3" t="s">
        <v>0</v>
      </c>
    </row>
    <row r="3" spans="1:5" ht="15.5" x14ac:dyDescent="0.35">
      <c r="A3" s="3" t="s">
        <v>1</v>
      </c>
      <c r="B3" s="3"/>
      <c r="C3" s="3"/>
      <c r="D3" s="3"/>
    </row>
    <row r="4" spans="1:5" ht="15.5" x14ac:dyDescent="0.35">
      <c r="A4" s="3" t="s">
        <v>2</v>
      </c>
      <c r="B4" s="3"/>
      <c r="C4" s="3"/>
      <c r="D4" s="3"/>
    </row>
    <row r="5" spans="1:5" ht="31.5" customHeight="1" x14ac:dyDescent="0.35">
      <c r="A5" s="4" t="s">
        <v>3</v>
      </c>
      <c r="B5" s="3"/>
      <c r="C5" s="3"/>
      <c r="D5" s="3"/>
      <c r="E5" s="3"/>
    </row>
    <row r="6" spans="1:5" ht="62" x14ac:dyDescent="0.35">
      <c r="A6" s="29" t="s">
        <v>106</v>
      </c>
      <c r="B6" s="3"/>
      <c r="C6" s="3"/>
      <c r="D6" s="3"/>
      <c r="E6" s="3"/>
    </row>
    <row r="7" spans="1:5" ht="31" x14ac:dyDescent="0.35">
      <c r="A7" s="30" t="s">
        <v>108</v>
      </c>
      <c r="B7" s="5"/>
      <c r="C7" s="3"/>
      <c r="D7" s="3"/>
      <c r="E7" s="3"/>
    </row>
    <row r="8" spans="1:5" ht="31" x14ac:dyDescent="0.35">
      <c r="A8" s="29" t="s">
        <v>105</v>
      </c>
      <c r="B8" s="3"/>
      <c r="C8" s="3"/>
      <c r="D8" s="3"/>
      <c r="E8" s="3"/>
    </row>
    <row r="9" spans="1:5" ht="15.5" x14ac:dyDescent="0.35">
      <c r="A9" s="29" t="s">
        <v>70</v>
      </c>
      <c r="B9" s="3"/>
      <c r="C9" s="3"/>
      <c r="D9" s="3"/>
      <c r="E9" s="3"/>
    </row>
    <row r="10" spans="1:5" ht="46.5" x14ac:dyDescent="0.35">
      <c r="A10" s="29" t="s">
        <v>104</v>
      </c>
      <c r="B10" s="3"/>
      <c r="C10" s="3"/>
      <c r="D10" s="3"/>
      <c r="E10" s="3"/>
    </row>
    <row r="11" spans="1:5" ht="15.5" x14ac:dyDescent="0.35">
      <c r="A11" s="39" t="s">
        <v>58</v>
      </c>
      <c r="B11" s="3"/>
      <c r="C11" s="3"/>
      <c r="D11" s="3"/>
      <c r="E11" s="3"/>
    </row>
    <row r="12" spans="1:5" ht="31" customHeight="1" x14ac:dyDescent="0.35">
      <c r="A12" s="4" t="s">
        <v>59</v>
      </c>
      <c r="B12" s="3"/>
      <c r="C12" s="3"/>
      <c r="D12" s="3"/>
      <c r="E12" s="3"/>
    </row>
    <row r="13" spans="1:5" ht="15.5" x14ac:dyDescent="0.35">
      <c r="A13" s="29" t="s">
        <v>94</v>
      </c>
      <c r="B13" s="3"/>
      <c r="C13" s="3"/>
      <c r="D13" s="3"/>
      <c r="E13" s="3"/>
    </row>
    <row r="14" spans="1:5" ht="31" x14ac:dyDescent="0.35">
      <c r="A14" s="29" t="s">
        <v>95</v>
      </c>
      <c r="B14" s="3"/>
      <c r="C14" s="3"/>
      <c r="D14" s="3"/>
      <c r="E14" s="3"/>
    </row>
    <row r="15" spans="1:5" ht="31" customHeight="1" x14ac:dyDescent="0.35">
      <c r="A15" s="40" t="s">
        <v>52</v>
      </c>
      <c r="B15" s="3"/>
      <c r="C15" s="3"/>
      <c r="D15" s="3"/>
      <c r="E15" s="3"/>
    </row>
    <row r="16" spans="1:5" ht="15.5" x14ac:dyDescent="0.35">
      <c r="A16" s="39" t="s">
        <v>53</v>
      </c>
      <c r="B16" s="3"/>
      <c r="C16" s="3"/>
      <c r="D16" s="3"/>
      <c r="E16" s="3"/>
    </row>
    <row r="17" spans="1:5" ht="15.5" x14ac:dyDescent="0.35">
      <c r="A17" s="39" t="s">
        <v>54</v>
      </c>
      <c r="B17" s="3"/>
      <c r="C17" s="3"/>
      <c r="D17" s="3"/>
      <c r="E17" s="3"/>
    </row>
    <row r="18" spans="1:5" ht="15.5" x14ac:dyDescent="0.35">
      <c r="A18" s="39" t="s">
        <v>55</v>
      </c>
      <c r="B18" s="3"/>
      <c r="C18" s="3"/>
      <c r="D18" s="3"/>
      <c r="E18" s="3"/>
    </row>
    <row r="19" spans="1:5" ht="15.5" x14ac:dyDescent="0.35">
      <c r="A19" s="39" t="s">
        <v>56</v>
      </c>
      <c r="B19" s="3"/>
      <c r="C19" s="3"/>
      <c r="D19" s="3"/>
      <c r="E19" s="3"/>
    </row>
    <row r="20" spans="1:5" ht="31" x14ac:dyDescent="0.35">
      <c r="A20" s="21" t="s">
        <v>72</v>
      </c>
      <c r="B20" s="31"/>
      <c r="C20" s="3"/>
      <c r="D20" s="3"/>
      <c r="E20" s="3"/>
    </row>
    <row r="21" spans="1:5" ht="46.5" x14ac:dyDescent="0.35">
      <c r="A21" s="29" t="s">
        <v>96</v>
      </c>
      <c r="B21" s="3"/>
      <c r="C21" s="3"/>
      <c r="D21" s="3"/>
      <c r="E21" s="3"/>
    </row>
    <row r="22" spans="1:5" ht="15.5" x14ac:dyDescent="0.35">
      <c r="A22" s="39" t="s">
        <v>74</v>
      </c>
      <c r="B22" s="3"/>
      <c r="C22" s="3"/>
      <c r="D22" s="3"/>
      <c r="E22" s="3"/>
    </row>
    <row r="23" spans="1:5" ht="77.5" x14ac:dyDescent="0.35">
      <c r="A23" s="21" t="s">
        <v>97</v>
      </c>
      <c r="B23" s="27"/>
      <c r="C23" s="3"/>
      <c r="D23" s="3"/>
      <c r="E23" s="3"/>
    </row>
    <row r="24" spans="1:5" ht="93" x14ac:dyDescent="0.35">
      <c r="A24" s="21" t="s">
        <v>98</v>
      </c>
      <c r="B24" s="27"/>
      <c r="C24" s="3"/>
      <c r="D24" s="3"/>
      <c r="E24" s="3"/>
    </row>
    <row r="25" spans="1:5" ht="93" x14ac:dyDescent="0.35">
      <c r="A25" s="21" t="s">
        <v>109</v>
      </c>
      <c r="B25" s="3"/>
      <c r="C25" s="3"/>
      <c r="D25" s="3"/>
      <c r="E25" s="3"/>
    </row>
    <row r="26" spans="1:5" ht="52.5" customHeight="1" x14ac:dyDescent="0.35">
      <c r="A26" s="29" t="s">
        <v>100</v>
      </c>
      <c r="B26" s="3"/>
      <c r="C26" s="3"/>
      <c r="D26" s="3"/>
      <c r="E26" s="3"/>
    </row>
    <row r="27" spans="1:5" ht="15.5" x14ac:dyDescent="0.35">
      <c r="A27" s="3"/>
      <c r="B27" s="3"/>
      <c r="C27" s="3"/>
      <c r="D27" s="3"/>
      <c r="E27" s="3"/>
    </row>
    <row r="28" spans="1:5" ht="15.5" x14ac:dyDescent="0.35">
      <c r="A28" s="3"/>
      <c r="B28" s="3"/>
      <c r="C28" s="3"/>
      <c r="D28" s="3"/>
      <c r="E28" s="3"/>
    </row>
    <row r="29" spans="1:5" ht="15.5" x14ac:dyDescent="0.35">
      <c r="A29" s="3"/>
      <c r="B29" s="3"/>
      <c r="C29" s="3"/>
      <c r="D29" s="3"/>
      <c r="E29" s="3"/>
    </row>
    <row r="30" spans="1:5" ht="15.5" x14ac:dyDescent="0.35">
      <c r="A30" s="3"/>
      <c r="B30" s="3"/>
      <c r="C30" s="3"/>
      <c r="D30" s="3"/>
      <c r="E30" s="3"/>
    </row>
    <row r="31" spans="1:5" ht="15.5" x14ac:dyDescent="0.35">
      <c r="A31" s="3"/>
      <c r="B31" s="3"/>
      <c r="C31" s="3"/>
      <c r="D31" s="3"/>
      <c r="E31" s="3"/>
    </row>
    <row r="32" spans="1:5" ht="15.5" x14ac:dyDescent="0.35">
      <c r="A32" s="3"/>
      <c r="B32" s="3"/>
      <c r="C32" s="3"/>
      <c r="D32" s="3"/>
      <c r="E32" s="3"/>
    </row>
    <row r="33" spans="1:5" ht="15.5" x14ac:dyDescent="0.35">
      <c r="A33" s="3"/>
      <c r="B33" s="3"/>
      <c r="C33" s="3"/>
      <c r="D33" s="3"/>
      <c r="E33" s="3"/>
    </row>
    <row r="34" spans="1:5" ht="15.5" x14ac:dyDescent="0.35">
      <c r="A34" s="3"/>
      <c r="B34" s="3"/>
      <c r="C34" s="3"/>
      <c r="D34" s="3"/>
      <c r="E34" s="3"/>
    </row>
    <row r="35" spans="1:5" ht="15.5" x14ac:dyDescent="0.35">
      <c r="A35" s="3"/>
      <c r="B35" s="3"/>
      <c r="C35" s="3"/>
      <c r="D35" s="3"/>
      <c r="E35" s="3"/>
    </row>
    <row r="36" spans="1:5" ht="15.5" x14ac:dyDescent="0.35">
      <c r="A36" s="3"/>
      <c r="B36" s="3"/>
      <c r="C36" s="3"/>
      <c r="D36" s="3"/>
      <c r="E36" s="3"/>
    </row>
    <row r="37" spans="1:5" ht="15.5" x14ac:dyDescent="0.35">
      <c r="A37" s="3"/>
      <c r="B37" s="3"/>
      <c r="C37" s="3"/>
      <c r="D37" s="3"/>
      <c r="E37" s="3"/>
    </row>
    <row r="38" spans="1:5" ht="15.5" x14ac:dyDescent="0.35">
      <c r="A38" s="3"/>
      <c r="B38" s="3"/>
      <c r="C38" s="3"/>
      <c r="D38" s="3"/>
      <c r="E38" s="3"/>
    </row>
    <row r="39" spans="1:5" ht="15.5" x14ac:dyDescent="0.35">
      <c r="A39" s="3"/>
      <c r="B39" s="3"/>
      <c r="C39" s="3"/>
      <c r="D39" s="3"/>
      <c r="E39" s="3"/>
    </row>
    <row r="40" spans="1:5" ht="15.5" x14ac:dyDescent="0.35">
      <c r="A40" s="3"/>
      <c r="B40" s="3"/>
      <c r="C40" s="3"/>
      <c r="D40" s="3"/>
      <c r="E40" s="3"/>
    </row>
    <row r="41" spans="1:5" ht="15.5" x14ac:dyDescent="0.35">
      <c r="A41" s="3"/>
      <c r="B41" s="3"/>
      <c r="C41" s="3"/>
      <c r="D41" s="3"/>
      <c r="E41" s="3"/>
    </row>
    <row r="42" spans="1:5" ht="15.5" x14ac:dyDescent="0.35">
      <c r="A42" s="3"/>
      <c r="B42" s="3"/>
      <c r="C42" s="3"/>
      <c r="D42" s="3"/>
      <c r="E42" s="3"/>
    </row>
    <row r="43" spans="1:5" ht="15.5" x14ac:dyDescent="0.35">
      <c r="A43" s="3"/>
      <c r="B43" s="3"/>
      <c r="C43" s="3"/>
      <c r="D43" s="3"/>
      <c r="E43" s="3"/>
    </row>
    <row r="44" spans="1:5" ht="15.5" x14ac:dyDescent="0.35">
      <c r="A44" s="3"/>
      <c r="B44" s="3"/>
      <c r="C44" s="3"/>
      <c r="D44" s="3"/>
      <c r="E44" s="3"/>
    </row>
    <row r="45" spans="1:5" ht="15.5" x14ac:dyDescent="0.35">
      <c r="A45" s="3"/>
      <c r="B45" s="3"/>
      <c r="C45" s="3"/>
      <c r="D45" s="3"/>
      <c r="E45" s="3"/>
    </row>
    <row r="46" spans="1:5" ht="15.5" x14ac:dyDescent="0.35">
      <c r="A46" s="3"/>
      <c r="B46" s="3"/>
      <c r="C46" s="3"/>
      <c r="D46" s="3"/>
      <c r="E46" s="3"/>
    </row>
    <row r="47" spans="1:5" ht="15.5" x14ac:dyDescent="0.35">
      <c r="A47" s="3"/>
      <c r="B47" s="3"/>
      <c r="C47" s="3"/>
      <c r="D47" s="3"/>
      <c r="E47" s="3"/>
    </row>
    <row r="48" spans="1:5" ht="15.5" x14ac:dyDescent="0.35">
      <c r="A48" s="3"/>
      <c r="B48" s="3"/>
      <c r="C48" s="3"/>
      <c r="D48" s="3"/>
      <c r="E48" s="3"/>
    </row>
    <row r="49" spans="1:5" ht="15.5" x14ac:dyDescent="0.35">
      <c r="A49" s="3"/>
      <c r="B49" s="3"/>
      <c r="C49" s="3"/>
      <c r="D49" s="3"/>
      <c r="E49" s="3"/>
    </row>
    <row r="50" spans="1:5" ht="15.5" x14ac:dyDescent="0.35">
      <c r="A50" s="3"/>
      <c r="B50" s="3"/>
      <c r="C50" s="3"/>
      <c r="D50" s="3"/>
      <c r="E50" s="3"/>
    </row>
    <row r="51" spans="1:5" ht="15.5" x14ac:dyDescent="0.35">
      <c r="A51" s="3"/>
      <c r="B51" s="3"/>
      <c r="C51" s="3"/>
      <c r="D51" s="3"/>
      <c r="E51" s="3"/>
    </row>
    <row r="52" spans="1:5" ht="15.5" x14ac:dyDescent="0.35">
      <c r="A52" s="3"/>
      <c r="B52" s="3"/>
      <c r="C52" s="3"/>
      <c r="D52" s="3"/>
      <c r="E52" s="3"/>
    </row>
    <row r="53" spans="1:5" ht="15.5" x14ac:dyDescent="0.35">
      <c r="A53" s="3"/>
      <c r="B53" s="3"/>
      <c r="C53" s="3"/>
      <c r="D53" s="3"/>
      <c r="E53" s="3"/>
    </row>
    <row r="54" spans="1:5" ht="15.5" x14ac:dyDescent="0.35">
      <c r="A54" s="3"/>
      <c r="B54" s="3"/>
      <c r="C54" s="3"/>
      <c r="D54" s="3"/>
      <c r="E54" s="3"/>
    </row>
    <row r="55" spans="1:5" ht="15.5" x14ac:dyDescent="0.35">
      <c r="A55" s="3"/>
      <c r="B55" s="3"/>
      <c r="C55" s="3"/>
      <c r="D55" s="3"/>
      <c r="E55" s="3"/>
    </row>
    <row r="56" spans="1:5" ht="15.5" x14ac:dyDescent="0.35">
      <c r="A56" s="3"/>
      <c r="B56" s="3"/>
      <c r="C56" s="3"/>
      <c r="D56" s="3"/>
      <c r="E56" s="3"/>
    </row>
    <row r="57" spans="1:5" ht="15.5" x14ac:dyDescent="0.35">
      <c r="A57" s="3"/>
      <c r="B57" s="3"/>
      <c r="C57" s="3"/>
      <c r="D57" s="3"/>
      <c r="E57" s="3"/>
    </row>
    <row r="58" spans="1:5" ht="15.5" x14ac:dyDescent="0.35">
      <c r="A58" s="3"/>
      <c r="B58" s="3"/>
      <c r="C58" s="3"/>
      <c r="D58" s="3"/>
      <c r="E58" s="3"/>
    </row>
    <row r="59" spans="1:5" ht="15.5" x14ac:dyDescent="0.35">
      <c r="A59" s="3"/>
      <c r="B59" s="3"/>
      <c r="C59" s="3"/>
      <c r="D59" s="3"/>
      <c r="E59" s="3"/>
    </row>
    <row r="60" spans="1:5" ht="15.5" x14ac:dyDescent="0.35">
      <c r="A60" s="3"/>
      <c r="B60" s="3"/>
      <c r="C60" s="3"/>
      <c r="D60" s="3"/>
      <c r="E60" s="3"/>
    </row>
    <row r="61" spans="1:5" ht="15.5" x14ac:dyDescent="0.35">
      <c r="A61" s="3"/>
      <c r="B61" s="3"/>
      <c r="C61" s="3"/>
      <c r="D61" s="3"/>
      <c r="E61" s="3"/>
    </row>
    <row r="62" spans="1:5" ht="15.5" x14ac:dyDescent="0.35">
      <c r="A62" s="3"/>
      <c r="B62" s="3"/>
      <c r="C62" s="3"/>
      <c r="D62" s="3"/>
      <c r="E62" s="3"/>
    </row>
    <row r="63" spans="1:5" ht="15.5" x14ac:dyDescent="0.35">
      <c r="A63" s="3"/>
      <c r="B63" s="3"/>
      <c r="C63" s="3"/>
      <c r="D63" s="3"/>
      <c r="E63" s="3"/>
    </row>
    <row r="64" spans="1:5" ht="15.5" x14ac:dyDescent="0.35">
      <c r="A64" s="3"/>
      <c r="B64" s="3"/>
      <c r="C64" s="3"/>
      <c r="D64" s="3"/>
      <c r="E64" s="3"/>
    </row>
    <row r="65" spans="1:5" ht="15.5" x14ac:dyDescent="0.35">
      <c r="A65" s="3"/>
      <c r="B65" s="3"/>
      <c r="C65" s="3"/>
      <c r="D65" s="3"/>
      <c r="E65" s="3"/>
    </row>
    <row r="66" spans="1:5" ht="15.5" x14ac:dyDescent="0.35">
      <c r="A66" s="3"/>
      <c r="B66" s="3"/>
      <c r="C66" s="3"/>
      <c r="D66" s="3"/>
      <c r="E66" s="3"/>
    </row>
    <row r="67" spans="1:5" ht="15.5" x14ac:dyDescent="0.35">
      <c r="A67" s="3"/>
      <c r="B67" s="3"/>
      <c r="C67" s="3"/>
      <c r="D67" s="3"/>
      <c r="E67" s="3"/>
    </row>
    <row r="68" spans="1:5" ht="15.5" x14ac:dyDescent="0.35">
      <c r="A68" s="3"/>
      <c r="B68" s="3"/>
      <c r="C68" s="3"/>
      <c r="D68" s="3"/>
      <c r="E68" s="3"/>
    </row>
    <row r="69" spans="1:5" ht="15.5" x14ac:dyDescent="0.35">
      <c r="A69" s="3"/>
      <c r="B69" s="3"/>
      <c r="C69" s="3"/>
      <c r="D69" s="3"/>
      <c r="E69" s="3"/>
    </row>
    <row r="70" spans="1:5" ht="15.5" x14ac:dyDescent="0.35">
      <c r="A70" s="3"/>
      <c r="B70" s="3"/>
      <c r="C70" s="3"/>
      <c r="D70" s="3"/>
      <c r="E70" s="3"/>
    </row>
    <row r="71" spans="1:5" ht="15.5" x14ac:dyDescent="0.35">
      <c r="A71" s="3"/>
      <c r="B71" s="3"/>
      <c r="C71" s="3"/>
      <c r="D71" s="3"/>
      <c r="E71" s="3"/>
    </row>
    <row r="72" spans="1:5" ht="15.5" x14ac:dyDescent="0.35">
      <c r="A72" s="3"/>
      <c r="B72" s="3"/>
      <c r="C72" s="3"/>
      <c r="D72" s="3"/>
      <c r="E72" s="3"/>
    </row>
    <row r="73" spans="1:5" ht="15.5" x14ac:dyDescent="0.35">
      <c r="A73" s="3"/>
      <c r="B73" s="3"/>
      <c r="C73" s="3"/>
      <c r="D73" s="3"/>
      <c r="E73" s="3"/>
    </row>
    <row r="74" spans="1:5" ht="15.5" x14ac:dyDescent="0.35">
      <c r="A74" s="3"/>
      <c r="B74" s="3"/>
      <c r="C74" s="3"/>
      <c r="D74" s="3"/>
      <c r="E74" s="3"/>
    </row>
    <row r="75" spans="1:5" ht="15.5" x14ac:dyDescent="0.35">
      <c r="A75" s="3"/>
      <c r="B75" s="3"/>
      <c r="C75" s="3"/>
      <c r="D75" s="3"/>
      <c r="E75" s="3"/>
    </row>
    <row r="76" spans="1:5" ht="15.5" x14ac:dyDescent="0.35">
      <c r="A76" s="3"/>
      <c r="B76" s="3"/>
      <c r="C76" s="3"/>
      <c r="D76" s="3"/>
      <c r="E76" s="3"/>
    </row>
    <row r="77" spans="1:5" ht="15.5" x14ac:dyDescent="0.35">
      <c r="A77" s="3"/>
      <c r="B77" s="3"/>
      <c r="C77" s="3"/>
      <c r="D77" s="3"/>
      <c r="E77" s="3"/>
    </row>
    <row r="78" spans="1:5" ht="15.5" x14ac:dyDescent="0.35">
      <c r="A78" s="3"/>
      <c r="B78" s="3"/>
      <c r="C78" s="3"/>
      <c r="D78" s="3"/>
      <c r="E78" s="3"/>
    </row>
    <row r="79" spans="1:5" ht="15.5" x14ac:dyDescent="0.35">
      <c r="A79" s="3"/>
      <c r="B79" s="3"/>
      <c r="C79" s="3"/>
      <c r="D79" s="3"/>
      <c r="E79" s="3"/>
    </row>
    <row r="80" spans="1:5" ht="15.5" x14ac:dyDescent="0.35">
      <c r="A80" s="3"/>
      <c r="B80" s="3"/>
      <c r="C80" s="3"/>
      <c r="D80" s="3"/>
      <c r="E80" s="3"/>
    </row>
    <row r="81" spans="1:5" ht="15.5" x14ac:dyDescent="0.35">
      <c r="A81" s="3"/>
      <c r="B81" s="3"/>
      <c r="C81" s="3"/>
      <c r="D81" s="3"/>
      <c r="E81" s="3"/>
    </row>
    <row r="82" spans="1:5" ht="15.5" x14ac:dyDescent="0.35">
      <c r="A82" s="3"/>
      <c r="B82" s="3"/>
      <c r="C82" s="3"/>
      <c r="D82" s="3"/>
      <c r="E82" s="3"/>
    </row>
    <row r="83" spans="1:5" ht="15.5" x14ac:dyDescent="0.35">
      <c r="A83" s="3"/>
      <c r="B83" s="3"/>
      <c r="C83" s="3"/>
      <c r="D83" s="3"/>
      <c r="E83" s="3"/>
    </row>
    <row r="84" spans="1:5" ht="15.5" x14ac:dyDescent="0.35">
      <c r="A84" s="3"/>
      <c r="B84" s="3"/>
      <c r="C84" s="3"/>
      <c r="D84" s="3"/>
      <c r="E84" s="3"/>
    </row>
    <row r="85" spans="1:5" ht="15.5" x14ac:dyDescent="0.35">
      <c r="A85" s="3"/>
      <c r="B85" s="3"/>
      <c r="C85" s="3"/>
      <c r="D85" s="3"/>
      <c r="E85" s="3"/>
    </row>
    <row r="86" spans="1:5" ht="15.5" x14ac:dyDescent="0.35">
      <c r="A86" s="3"/>
      <c r="B86" s="3"/>
      <c r="C86" s="3"/>
      <c r="D86" s="3"/>
      <c r="E86" s="3"/>
    </row>
    <row r="87" spans="1:5" ht="15.5" x14ac:dyDescent="0.35">
      <c r="A87" s="3"/>
      <c r="B87" s="3"/>
      <c r="C87" s="3"/>
      <c r="D87" s="3"/>
      <c r="E87" s="3"/>
    </row>
    <row r="88" spans="1:5" ht="15.5" x14ac:dyDescent="0.35">
      <c r="A88" s="3"/>
      <c r="B88" s="3"/>
      <c r="C88" s="3"/>
      <c r="D88" s="3"/>
      <c r="E88" s="3"/>
    </row>
    <row r="89" spans="1:5" ht="15.5" x14ac:dyDescent="0.35">
      <c r="A89" s="3"/>
      <c r="B89" s="3"/>
      <c r="C89" s="3"/>
      <c r="D89" s="3"/>
      <c r="E89" s="3"/>
    </row>
    <row r="90" spans="1:5" ht="15.5" x14ac:dyDescent="0.35">
      <c r="A90" s="3"/>
      <c r="B90" s="3"/>
      <c r="C90" s="3"/>
      <c r="D90" s="3"/>
      <c r="E90" s="3"/>
    </row>
    <row r="91" spans="1:5" ht="15.5" x14ac:dyDescent="0.35">
      <c r="A91" s="3"/>
      <c r="B91" s="3"/>
      <c r="C91" s="3"/>
      <c r="D91" s="3"/>
      <c r="E91" s="3"/>
    </row>
    <row r="92" spans="1:5" ht="15.5" x14ac:dyDescent="0.35">
      <c r="A92" s="3"/>
      <c r="B92" s="3"/>
      <c r="C92" s="3"/>
      <c r="D92" s="3"/>
      <c r="E92" s="3"/>
    </row>
    <row r="93" spans="1:5" ht="15.5" x14ac:dyDescent="0.35">
      <c r="A93" s="3"/>
      <c r="B93" s="3"/>
      <c r="C93" s="3"/>
      <c r="D93" s="3"/>
      <c r="E93" s="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heetViews>
  <sheetFormatPr defaultRowHeight="14.5" x14ac:dyDescent="0.35"/>
  <cols>
    <col min="1" max="1" width="52.54296875" customWidth="1"/>
    <col min="2" max="2" width="50.81640625" customWidth="1"/>
  </cols>
  <sheetData>
    <row r="1" spans="1:2" ht="28" x14ac:dyDescent="0.6">
      <c r="A1" s="2" t="s">
        <v>4</v>
      </c>
    </row>
    <row r="2" spans="1:2" ht="15.5" x14ac:dyDescent="0.35">
      <c r="A2" s="3" t="s">
        <v>35</v>
      </c>
    </row>
    <row r="3" spans="1:2" ht="15.5" x14ac:dyDescent="0.35">
      <c r="A3" s="3" t="s">
        <v>1</v>
      </c>
    </row>
    <row r="4" spans="1:2" ht="15.5" x14ac:dyDescent="0.35">
      <c r="A4" s="3" t="s">
        <v>2</v>
      </c>
    </row>
    <row r="5" spans="1:2" ht="31.5" customHeight="1" x14ac:dyDescent="0.35">
      <c r="A5" s="36" t="s">
        <v>90</v>
      </c>
      <c r="B5" s="37" t="s">
        <v>88</v>
      </c>
    </row>
    <row r="6" spans="1:2" ht="15.5" x14ac:dyDescent="0.35">
      <c r="A6" s="38" t="s">
        <v>91</v>
      </c>
      <c r="B6" s="7" t="s">
        <v>110</v>
      </c>
    </row>
    <row r="7" spans="1:2" ht="15.5" x14ac:dyDescent="0.35">
      <c r="A7" s="38" t="s">
        <v>5</v>
      </c>
      <c r="B7" s="7" t="s">
        <v>111</v>
      </c>
    </row>
    <row r="8" spans="1:2" ht="15.5" x14ac:dyDescent="0.35">
      <c r="A8" s="38" t="s">
        <v>6</v>
      </c>
      <c r="B8" s="7" t="s">
        <v>112</v>
      </c>
    </row>
    <row r="9" spans="1:2" ht="15.5" x14ac:dyDescent="0.35">
      <c r="A9" s="38" t="s">
        <v>7</v>
      </c>
      <c r="B9" s="42" t="s">
        <v>113</v>
      </c>
    </row>
    <row r="10" spans="1:2" ht="15.5" x14ac:dyDescent="0.35">
      <c r="A10" s="38" t="s">
        <v>92</v>
      </c>
      <c r="B10" s="7" t="s">
        <v>114</v>
      </c>
    </row>
    <row r="11" spans="1:2" ht="15.5" x14ac:dyDescent="0.35">
      <c r="A11" s="38" t="s">
        <v>93</v>
      </c>
      <c r="B11" s="7" t="s">
        <v>115</v>
      </c>
    </row>
    <row r="12" spans="1:2" ht="15.5" x14ac:dyDescent="0.35">
      <c r="A12" s="38" t="s">
        <v>8</v>
      </c>
      <c r="B12" s="42" t="s">
        <v>116</v>
      </c>
    </row>
  </sheetData>
  <hyperlinks>
    <hyperlink ref="B9" r:id="rId1" xr:uid="{00000000-0004-0000-0100-000000000000}"/>
    <hyperlink ref="B12" r:id="rId2" xr:uid="{00000000-0004-0000-0100-000001000000}"/>
  </hyperlinks>
  <pageMargins left="0.7" right="0.7" top="0.75" bottom="0.75" header="0.3" footer="0.3"/>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24"/>
  <sheetViews>
    <sheetView zoomScale="70" zoomScaleNormal="70" workbookViewId="0"/>
  </sheetViews>
  <sheetFormatPr defaultRowHeight="14.5" x14ac:dyDescent="0.35"/>
  <cols>
    <col min="1" max="1" width="15.54296875" customWidth="1"/>
    <col min="2" max="2" width="34.1796875" customWidth="1"/>
    <col min="3" max="3" width="16.453125" customWidth="1"/>
    <col min="4" max="15" width="15.54296875" customWidth="1"/>
    <col min="16" max="16" width="10.81640625" bestFit="1" customWidth="1"/>
  </cols>
  <sheetData>
    <row r="1" spans="1:16" ht="28" x14ac:dyDescent="0.6">
      <c r="A1" s="2" t="s">
        <v>99</v>
      </c>
    </row>
    <row r="2" spans="1:16" ht="15.5" x14ac:dyDescent="0.35">
      <c r="A2" s="3" t="s">
        <v>35</v>
      </c>
    </row>
    <row r="3" spans="1:16" ht="15.5" x14ac:dyDescent="0.35">
      <c r="A3" s="3" t="s">
        <v>1</v>
      </c>
    </row>
    <row r="4" spans="1:16" ht="15.5" x14ac:dyDescent="0.35">
      <c r="A4" s="3" t="s">
        <v>2</v>
      </c>
    </row>
    <row r="5" spans="1:16" ht="30.65" customHeight="1" x14ac:dyDescent="0.35">
      <c r="A5" s="4" t="s">
        <v>10</v>
      </c>
      <c r="B5" s="3"/>
      <c r="C5" s="3"/>
      <c r="D5" s="3"/>
      <c r="E5" s="3"/>
      <c r="F5" s="3"/>
      <c r="G5" s="3"/>
      <c r="H5" s="3"/>
      <c r="I5" s="3"/>
      <c r="J5" s="3"/>
      <c r="K5" s="3"/>
      <c r="L5" s="3"/>
      <c r="M5" s="3"/>
      <c r="N5" s="3"/>
      <c r="O5" s="3"/>
      <c r="P5" s="3"/>
    </row>
    <row r="6" spans="1:16" ht="15.5" x14ac:dyDescent="0.35">
      <c r="A6" s="3" t="s">
        <v>11</v>
      </c>
      <c r="B6" s="3"/>
      <c r="C6" s="3"/>
      <c r="D6" s="3"/>
      <c r="E6" s="3"/>
      <c r="F6" s="3"/>
      <c r="G6" s="3"/>
      <c r="H6" s="3"/>
      <c r="I6" s="3"/>
      <c r="J6" s="3"/>
      <c r="K6" s="3"/>
      <c r="L6" s="3"/>
      <c r="M6" s="3"/>
      <c r="N6" s="3"/>
      <c r="O6" s="3"/>
      <c r="P6" s="3"/>
    </row>
    <row r="7" spans="1:16" ht="16" thickBot="1" x14ac:dyDescent="0.4">
      <c r="A7" s="3" t="s">
        <v>12</v>
      </c>
      <c r="B7" s="3"/>
      <c r="C7" s="3"/>
      <c r="D7" s="3"/>
      <c r="E7" s="3"/>
      <c r="F7" s="3"/>
      <c r="G7" s="3"/>
      <c r="H7" s="3"/>
      <c r="I7" s="3"/>
      <c r="J7" s="3"/>
      <c r="K7" s="3"/>
      <c r="L7" s="3"/>
      <c r="M7" s="3"/>
      <c r="N7" s="3"/>
      <c r="O7" s="3"/>
      <c r="P7" s="3"/>
    </row>
    <row r="8" spans="1:16" ht="51.65" customHeight="1" thickBot="1" x14ac:dyDescent="0.4">
      <c r="A8" s="8" t="s">
        <v>51</v>
      </c>
      <c r="B8" s="8" t="s">
        <v>13</v>
      </c>
      <c r="C8" s="10" t="s">
        <v>21</v>
      </c>
      <c r="D8" s="11" t="s">
        <v>22</v>
      </c>
      <c r="E8" s="12" t="s">
        <v>23</v>
      </c>
      <c r="F8" s="10" t="s">
        <v>24</v>
      </c>
      <c r="G8" s="11" t="s">
        <v>25</v>
      </c>
      <c r="H8" s="12" t="s">
        <v>26</v>
      </c>
      <c r="I8" s="10" t="s">
        <v>27</v>
      </c>
      <c r="J8" s="11" t="s">
        <v>28</v>
      </c>
      <c r="K8" s="12" t="s">
        <v>29</v>
      </c>
      <c r="L8" s="10" t="s">
        <v>30</v>
      </c>
      <c r="M8" s="11" t="s">
        <v>31</v>
      </c>
      <c r="N8" s="12" t="s">
        <v>32</v>
      </c>
      <c r="O8" s="13" t="s">
        <v>60</v>
      </c>
      <c r="P8" s="3"/>
    </row>
    <row r="9" spans="1:16" ht="15.5" x14ac:dyDescent="0.35">
      <c r="A9" s="3">
        <v>1000</v>
      </c>
      <c r="B9" s="3" t="s">
        <v>15</v>
      </c>
      <c r="C9" s="9">
        <v>33107.35</v>
      </c>
      <c r="D9" s="24">
        <v>-31397.35</v>
      </c>
      <c r="E9" s="9">
        <f>Table2[[#This Row],[Planning Year Original Budget]]+Table2[[#This Row],[Planning Year Change (+/-)]]</f>
        <v>1710</v>
      </c>
      <c r="F9" s="9">
        <v>50000</v>
      </c>
      <c r="G9" s="24">
        <v>0</v>
      </c>
      <c r="H9" s="9">
        <f>Table2[[#This Row],[Year 1 Original Budget]]+Table2[[#This Row],[Year 1 Change (+/-)]]</f>
        <v>50000</v>
      </c>
      <c r="I9" s="9">
        <v>50000</v>
      </c>
      <c r="J9" s="24">
        <v>0</v>
      </c>
      <c r="K9" s="9">
        <f>Table2[[#This Row],[Year 2 Original Budget]]+Table2[[#This Row],[Year 2 Change (+/-)]]</f>
        <v>50000</v>
      </c>
      <c r="L9" s="9">
        <v>50000</v>
      </c>
      <c r="M9" s="24">
        <v>0</v>
      </c>
      <c r="N9" s="9">
        <f>Table2[[#This Row],[Year 3 Original Budget]]</f>
        <v>50000</v>
      </c>
      <c r="O9" s="9">
        <f>+SUM(Table2[[#This Row],[Planning Year Budget Revision]]+Table2[[#This Row],[Year 1 Budget Revision]]+Table2[[#This Row],[Year 2 Budget Revision]]+Table2[[#This Row],[Year 3 Budget Revision]])</f>
        <v>151710</v>
      </c>
      <c r="P9" s="3"/>
    </row>
    <row r="10" spans="1:16" ht="15.5" x14ac:dyDescent="0.35">
      <c r="A10" s="3">
        <v>2000</v>
      </c>
      <c r="B10" s="3" t="s">
        <v>16</v>
      </c>
      <c r="C10" s="9">
        <v>0</v>
      </c>
      <c r="D10" s="24">
        <v>0</v>
      </c>
      <c r="E10" s="9">
        <f>Table2[[#This Row],[Planning Year Original Budget]]+Table2[[#This Row],[Planning Year Change (+/-)]]</f>
        <v>0</v>
      </c>
      <c r="F10" s="9">
        <v>15000</v>
      </c>
      <c r="G10" s="24">
        <v>0</v>
      </c>
      <c r="H10" s="9">
        <f>Table2[[#This Row],[Year 1 Original Budget]]+Table2[[#This Row],[Year 1 Change (+/-)]]</f>
        <v>15000</v>
      </c>
      <c r="I10" s="9">
        <v>15000</v>
      </c>
      <c r="J10" s="24">
        <v>0</v>
      </c>
      <c r="K10" s="9">
        <f>Table2[[#This Row],[Year 2 Original Budget]]+Table2[[#This Row],[Year 2 Change (+/-)]]</f>
        <v>15000</v>
      </c>
      <c r="L10" s="9">
        <v>15000</v>
      </c>
      <c r="M10" s="24">
        <v>0</v>
      </c>
      <c r="N10" s="9">
        <f>Table2[[#This Row],[Year 3 Original Budget]]</f>
        <v>15000</v>
      </c>
      <c r="O10" s="9">
        <f>+SUM(Table2[[#This Row],[Planning Year Budget Revision]]+Table2[[#This Row],[Year 1 Budget Revision]]+Table2[[#This Row],[Year 2 Budget Revision]]+Table2[[#This Row],[Year 3 Budget Revision]])</f>
        <v>45000</v>
      </c>
      <c r="P10" s="3"/>
    </row>
    <row r="11" spans="1:16" ht="15.5" x14ac:dyDescent="0.35">
      <c r="A11" s="3">
        <v>3000</v>
      </c>
      <c r="B11" s="3" t="s">
        <v>17</v>
      </c>
      <c r="C11" s="9">
        <v>6621.47</v>
      </c>
      <c r="D11" s="24">
        <v>-6213.54</v>
      </c>
      <c r="E11" s="9">
        <f>Table2[[#This Row],[Planning Year Original Budget]]+Table2[[#This Row],[Planning Year Change (+/-)]]</f>
        <v>407.93000000000029</v>
      </c>
      <c r="F11" s="9">
        <v>13000</v>
      </c>
      <c r="G11" s="24">
        <v>0</v>
      </c>
      <c r="H11" s="9">
        <f>Table2[[#This Row],[Year 1 Original Budget]]+Table2[[#This Row],[Year 1 Change (+/-)]]</f>
        <v>13000</v>
      </c>
      <c r="I11" s="9">
        <v>13000</v>
      </c>
      <c r="J11" s="24">
        <v>0</v>
      </c>
      <c r="K11" s="9">
        <f>Table2[[#This Row],[Year 2 Original Budget]]+Table2[[#This Row],[Year 2 Change (+/-)]]</f>
        <v>13000</v>
      </c>
      <c r="L11" s="9">
        <v>13000</v>
      </c>
      <c r="M11" s="24">
        <v>0</v>
      </c>
      <c r="N11" s="9">
        <f>Table2[[#This Row],[Year 3 Original Budget]]</f>
        <v>13000</v>
      </c>
      <c r="O11" s="9">
        <f>+SUM(Table2[[#This Row],[Planning Year Budget Revision]]+Table2[[#This Row],[Year 1 Budget Revision]]+Table2[[#This Row],[Year 2 Budget Revision]]+Table2[[#This Row],[Year 3 Budget Revision]])</f>
        <v>39407.93</v>
      </c>
      <c r="P11" s="3"/>
    </row>
    <row r="12" spans="1:16" ht="15.5" x14ac:dyDescent="0.35">
      <c r="A12" s="3">
        <v>4000</v>
      </c>
      <c r="B12" s="3" t="s">
        <v>18</v>
      </c>
      <c r="C12" s="9">
        <v>8603.7099999999991</v>
      </c>
      <c r="D12" s="24">
        <v>-8603.7099999999991</v>
      </c>
      <c r="E12" s="9">
        <f>Table2[[#This Row],[Planning Year Original Budget]]+Table2[[#This Row],[Planning Year Change (+/-)]]</f>
        <v>0</v>
      </c>
      <c r="F12" s="9">
        <v>0</v>
      </c>
      <c r="G12" s="24">
        <v>0</v>
      </c>
      <c r="H12" s="9">
        <f>Table2[[#This Row],[Year 1 Original Budget]]+Table2[[#This Row],[Year 1 Change (+/-)]]</f>
        <v>0</v>
      </c>
      <c r="I12" s="9">
        <v>150000</v>
      </c>
      <c r="J12" s="24">
        <v>0</v>
      </c>
      <c r="K12" s="9">
        <f>Table2[[#This Row],[Year 2 Original Budget]]+Table2[[#This Row],[Year 2 Change (+/-)]]</f>
        <v>150000</v>
      </c>
      <c r="L12" s="9">
        <v>37660</v>
      </c>
      <c r="M12" s="24">
        <v>0</v>
      </c>
      <c r="N12" s="9">
        <f>Table2[[#This Row],[Year 3 Original Budget]]</f>
        <v>37660</v>
      </c>
      <c r="O12" s="9">
        <f>+SUM(Table2[[#This Row],[Planning Year Budget Revision]]+Table2[[#This Row],[Year 1 Budget Revision]]+Table2[[#This Row],[Year 2 Budget Revision]]+Table2[[#This Row],[Year 3 Budget Revision]])</f>
        <v>187660</v>
      </c>
      <c r="P12" s="3"/>
    </row>
    <row r="13" spans="1:16" ht="62" x14ac:dyDescent="0.35">
      <c r="A13" s="3">
        <v>5000</v>
      </c>
      <c r="B13" s="29" t="s">
        <v>19</v>
      </c>
      <c r="C13" s="59">
        <v>0</v>
      </c>
      <c r="D13" s="60">
        <v>0</v>
      </c>
      <c r="E13" s="59">
        <f>Table2[[#This Row],[Planning Year Original Budget]]+Table2[[#This Row],[Planning Year Change (+/-)]]</f>
        <v>0</v>
      </c>
      <c r="F13" s="59">
        <v>40900</v>
      </c>
      <c r="G13" s="60">
        <f>'5. Y1 Budget Narrative'!G14</f>
        <v>-15900</v>
      </c>
      <c r="H13" s="59">
        <f>Table2[[#This Row],[Year 1 Original Budget]]+Table2[[#This Row],[Year 1 Change (+/-)]]</f>
        <v>25000</v>
      </c>
      <c r="I13" s="59">
        <v>40900</v>
      </c>
      <c r="J13" s="60">
        <f>'6. Y2 Budget Narrative'!G14</f>
        <v>-15900</v>
      </c>
      <c r="K13" s="59">
        <f>Table2[[#This Row],[Year 2 Original Budget]]+Table2[[#This Row],[Year 2 Change (+/-)]]</f>
        <v>25000</v>
      </c>
      <c r="L13" s="59">
        <v>40900</v>
      </c>
      <c r="M13" s="60">
        <f>'7. Y3 Budget Narrative'!G14</f>
        <v>-15900</v>
      </c>
      <c r="N13" s="59">
        <f>Table2[[#This Row],[Year 3 Original Budget]]+Table2[[#This Row],[Year 3 Change (+/-)]]</f>
        <v>25000</v>
      </c>
      <c r="O13" s="59">
        <f>+SUM(Table2[[#This Row],[Planning Year Budget Revision]]+Table2[[#This Row],[Year 1 Budget Revision]]+Table2[[#This Row],[Year 2 Budget Revision]]+Table2[[#This Row],[Year 3 Budget Revision]])</f>
        <v>75000</v>
      </c>
      <c r="P13" s="3"/>
    </row>
    <row r="14" spans="1:16" ht="31" x14ac:dyDescent="0.35">
      <c r="A14" s="3">
        <v>5100</v>
      </c>
      <c r="B14" s="29" t="s">
        <v>81</v>
      </c>
      <c r="C14" s="59">
        <v>0</v>
      </c>
      <c r="D14" s="60">
        <v>0</v>
      </c>
      <c r="E14" s="59">
        <f>Table2[[#This Row],[Planning Year Original Budget]]+Table2[[#This Row],[Planning Year Change (+/-)]]</f>
        <v>0</v>
      </c>
      <c r="F14" s="59">
        <v>0</v>
      </c>
      <c r="G14" s="60">
        <f>'5. Y1 Budget Narrative'!G15</f>
        <v>63563.06</v>
      </c>
      <c r="H14" s="59">
        <f>Table2[[#This Row],[Year 1 Original Budget]]+Table2[[#This Row],[Year 1 Change (+/-)]]</f>
        <v>63563.06</v>
      </c>
      <c r="I14" s="59">
        <v>0</v>
      </c>
      <c r="J14" s="60">
        <f>'6. Y2 Budget Narrative'!G15</f>
        <v>15159</v>
      </c>
      <c r="K14" s="59">
        <f>Table2[[#This Row],[Year 2 Original Budget]]+Table2[[#This Row],[Year 2 Change (+/-)]]</f>
        <v>15159</v>
      </c>
      <c r="L14" s="59">
        <v>0</v>
      </c>
      <c r="M14" s="60">
        <f>'7. Y3 Budget Narrative'!G15</f>
        <v>15730.86</v>
      </c>
      <c r="N14" s="59">
        <v>15900</v>
      </c>
      <c r="O14" s="59">
        <f>+SUM(Table2[[#This Row],[Planning Year Budget Revision]]+Table2[[#This Row],[Year 1 Budget Revision]]+Table2[[#This Row],[Year 2 Budget Revision]]+Table2[[#This Row],[Year 3 Budget Revision]])</f>
        <v>94622.06</v>
      </c>
      <c r="P14" s="3"/>
    </row>
    <row r="15" spans="1:16" ht="15.5" x14ac:dyDescent="0.35">
      <c r="A15" s="3">
        <v>5200</v>
      </c>
      <c r="B15" s="7" t="s">
        <v>20</v>
      </c>
      <c r="C15" s="59">
        <v>0</v>
      </c>
      <c r="D15" s="60">
        <v>0</v>
      </c>
      <c r="E15" s="59">
        <f>Table2[[#This Row],[Planning Year Original Budget]]+Table2[[#This Row],[Planning Year Change (+/-)]]</f>
        <v>0</v>
      </c>
      <c r="F15" s="59">
        <v>0</v>
      </c>
      <c r="G15" s="60">
        <v>0</v>
      </c>
      <c r="H15" s="59">
        <f>Table2[[#This Row],[Year 1 Original Budget]]+Table2[[#This Row],[Year 1 Change (+/-)]]</f>
        <v>0</v>
      </c>
      <c r="I15" s="59">
        <v>0</v>
      </c>
      <c r="J15" s="60">
        <v>0</v>
      </c>
      <c r="K15" s="59">
        <f>Table2[[#This Row],[Year 2 Original Budget]]+Table2[[#This Row],[Year 2 Change (+/-)]]</f>
        <v>0</v>
      </c>
      <c r="L15" s="59">
        <v>0</v>
      </c>
      <c r="M15" s="60">
        <v>0</v>
      </c>
      <c r="N15" s="59">
        <v>0</v>
      </c>
      <c r="O15" s="59">
        <f>+SUM(Table2[[#This Row],[Planning Year Budget Revision]]+Table2[[#This Row],[Year 1 Budget Revision]]+Table2[[#This Row],[Year 2 Budget Revision]]+Table2[[#This Row],[Year 3 Budget Revision]])</f>
        <v>0</v>
      </c>
      <c r="P15" s="3"/>
    </row>
    <row r="16" spans="1:16" ht="31" x14ac:dyDescent="0.35">
      <c r="A16" s="3">
        <v>5800</v>
      </c>
      <c r="B16" s="29" t="s">
        <v>75</v>
      </c>
      <c r="C16" s="59">
        <v>0</v>
      </c>
      <c r="D16" s="60">
        <v>0</v>
      </c>
      <c r="E16" s="59">
        <f>Table2[[#This Row],[Planning Year Original Budget]]+Table2[[#This Row],[Planning Year Change (+/-)]]</f>
        <v>0</v>
      </c>
      <c r="F16" s="59">
        <v>0</v>
      </c>
      <c r="G16" s="60">
        <v>0</v>
      </c>
      <c r="H16" s="59">
        <f>Table2[[#This Row],[Year 1 Original Budget]]+Table2[[#This Row],[Year 1 Change (+/-)]]</f>
        <v>0</v>
      </c>
      <c r="I16" s="59">
        <v>0</v>
      </c>
      <c r="J16" s="60">
        <v>0</v>
      </c>
      <c r="K16" s="59">
        <f>Table2[[#This Row],[Year 2 Original Budget]]+Table2[[#This Row],[Year 2 Change (+/-)]]</f>
        <v>0</v>
      </c>
      <c r="L16" s="59">
        <v>0</v>
      </c>
      <c r="M16" s="60">
        <v>0</v>
      </c>
      <c r="N16" s="59">
        <v>0</v>
      </c>
      <c r="O16" s="59">
        <f>+SUM(Table2[[#This Row],[Planning Year Budget Revision]]+Table2[[#This Row],[Year 1 Budget Revision]]+Table2[[#This Row],[Year 2 Budget Revision]]+Table2[[#This Row],[Year 3 Budget Revision]])</f>
        <v>0</v>
      </c>
      <c r="P16" s="3"/>
    </row>
    <row r="17" spans="1:16" ht="31" x14ac:dyDescent="0.35">
      <c r="A17" s="3">
        <v>6000</v>
      </c>
      <c r="B17" s="29" t="s">
        <v>82</v>
      </c>
      <c r="C17" s="59">
        <v>0</v>
      </c>
      <c r="D17" s="60">
        <v>0</v>
      </c>
      <c r="E17" s="59">
        <f>Table2[[#This Row],[Planning Year Original Budget]]+Table2[[#This Row],[Planning Year Change (+/-)]]</f>
        <v>0</v>
      </c>
      <c r="F17" s="59">
        <v>0</v>
      </c>
      <c r="G17" s="60">
        <v>0</v>
      </c>
      <c r="H17" s="59">
        <f>Table2[[#This Row],[Year 1 Original Budget]]+Table2[[#This Row],[Year 1 Change (+/-)]]</f>
        <v>0</v>
      </c>
      <c r="I17" s="59">
        <v>0</v>
      </c>
      <c r="J17" s="60">
        <v>0</v>
      </c>
      <c r="K17" s="59">
        <f>Table2[[#This Row],[Year 2 Original Budget]]+Table2[[#This Row],[Year 2 Change (+/-)]]</f>
        <v>0</v>
      </c>
      <c r="L17" s="59">
        <v>0</v>
      </c>
      <c r="M17" s="60">
        <v>0</v>
      </c>
      <c r="N17" s="59">
        <v>0</v>
      </c>
      <c r="O17" s="59">
        <f>+SUM(Table2[[#This Row],[Planning Year Budget Revision]]+Table2[[#This Row],[Year 1 Budget Revision]]+Table2[[#This Row],[Year 2 Budget Revision]]+Table2[[#This Row],[Year 3 Budget Revision]])</f>
        <v>0</v>
      </c>
      <c r="P17" s="3"/>
    </row>
    <row r="18" spans="1:16" ht="31" x14ac:dyDescent="0.35">
      <c r="A18" s="3">
        <v>7000</v>
      </c>
      <c r="B18" s="28" t="s">
        <v>71</v>
      </c>
      <c r="C18" s="59">
        <v>1667.47</v>
      </c>
      <c r="D18" s="60">
        <v>-1594.4</v>
      </c>
      <c r="E18" s="59">
        <f>Table2[[#This Row],[Planning Year Original Budget]]+Table2[[#This Row],[Planning Year Change (+/-)]]</f>
        <v>73.069999999999936</v>
      </c>
      <c r="F18" s="59">
        <v>4102</v>
      </c>
      <c r="G18" s="60">
        <f>'5. Y1 Budget Narrative'!G19</f>
        <v>-23.199999999999818</v>
      </c>
      <c r="H18" s="59">
        <f>Table2[[#This Row],[Year 1 Original Budget]]+Table2[[#This Row],[Year 1 Change (+/-)]]</f>
        <v>4078.8</v>
      </c>
      <c r="I18" s="59">
        <v>9277</v>
      </c>
      <c r="J18" s="60">
        <f>'6. Y2 Budget Narrative'!G19</f>
        <v>741</v>
      </c>
      <c r="K18" s="59">
        <f>Table2[[#This Row],[Year 2 Original Budget]]+Table2[[#This Row],[Year 2 Change (+/-)]]</f>
        <v>10018</v>
      </c>
      <c r="L18" s="59">
        <v>5401</v>
      </c>
      <c r="M18" s="60">
        <f>'7. Y3 Budget Narrative'!G19</f>
        <v>169.14</v>
      </c>
      <c r="N18" s="59">
        <f>Table2[[#This Row],[Year 3 Original Budget]]+Table2[[#This Row],[Year 3 Change (+/-)]]</f>
        <v>5570.14</v>
      </c>
      <c r="O18" s="59">
        <f>+SUM(Table2[[#This Row],[Planning Year Budget Revision]]+Table2[[#This Row],[Year 1 Budget Revision]]+Table2[[#This Row],[Year 2 Budget Revision]]+Table2[[#This Row],[Year 3 Budget Revision]])</f>
        <v>19740.009999999998</v>
      </c>
      <c r="P18" s="3"/>
    </row>
    <row r="19" spans="1:16" ht="15.5" x14ac:dyDescent="0.35">
      <c r="A19" s="51" t="s">
        <v>14</v>
      </c>
      <c r="B19" s="51"/>
      <c r="C19" s="52">
        <f>SUM(Table2[Planning Year Original Budget])</f>
        <v>50000</v>
      </c>
      <c r="D19" s="52">
        <f>SUM(Table2[Planning Year Change (+/-)])</f>
        <v>-47809</v>
      </c>
      <c r="E19" s="52">
        <f>SUM(Table2[Planning Year Budget Revision])</f>
        <v>2191</v>
      </c>
      <c r="F19" s="52">
        <f>SUM(Table2[Year 1 Original Budget])</f>
        <v>123002</v>
      </c>
      <c r="G19" s="52">
        <f>SUM(Table2[Year 1 Change (+/-)])</f>
        <v>47639.86</v>
      </c>
      <c r="H19" s="52">
        <f>SUM(Table2[Year 1 Budget Revision])</f>
        <v>170641.86</v>
      </c>
      <c r="I19" s="52">
        <f>SUM(Table2[Year 2 Original Budget])</f>
        <v>278177</v>
      </c>
      <c r="J19" s="52">
        <f>SUM(Table2[Year 2 Change (+/-)])</f>
        <v>0</v>
      </c>
      <c r="K19" s="52">
        <f>SUM(Table2[Year 2 Budget Revision])</f>
        <v>278177</v>
      </c>
      <c r="L19" s="52">
        <f>SUM(Table2[Year 3 Original Budget])</f>
        <v>161961</v>
      </c>
      <c r="M19" s="52">
        <f>SUM(Table2[Year 3 Change (+/-)])</f>
        <v>5.6843418860808015E-13</v>
      </c>
      <c r="N19" s="52">
        <f>SUM(Table2[Year 3 Budget Revision])</f>
        <v>162130.14000000001</v>
      </c>
      <c r="O19" s="52">
        <f>SUM(Table2[Revised Budget Total])</f>
        <v>613140</v>
      </c>
      <c r="P19" s="3"/>
    </row>
    <row r="20" spans="1:16" ht="15.5" x14ac:dyDescent="0.35">
      <c r="A20" s="3"/>
      <c r="B20" s="3"/>
      <c r="C20" s="3"/>
      <c r="D20" s="3"/>
      <c r="E20" s="3"/>
      <c r="F20" s="3"/>
      <c r="G20" s="3"/>
      <c r="H20" s="3"/>
      <c r="I20" s="3"/>
      <c r="J20" s="3"/>
      <c r="K20" s="3"/>
      <c r="L20" s="3"/>
      <c r="M20" s="3"/>
      <c r="N20" s="3"/>
      <c r="O20" s="3"/>
      <c r="P20" s="3"/>
    </row>
    <row r="21" spans="1:16" ht="15.5" x14ac:dyDescent="0.35">
      <c r="A21" s="3"/>
      <c r="B21" s="3"/>
      <c r="C21" s="3"/>
      <c r="D21" s="27"/>
      <c r="E21" s="3"/>
      <c r="F21" s="3"/>
      <c r="G21" s="3"/>
      <c r="H21" s="3"/>
      <c r="I21" s="3"/>
      <c r="J21" s="3"/>
      <c r="K21" s="3"/>
      <c r="L21" s="3"/>
      <c r="M21" s="3"/>
      <c r="N21" s="3"/>
      <c r="O21" s="3"/>
    </row>
    <row r="22" spans="1:16" ht="15.5" x14ac:dyDescent="0.35">
      <c r="E22" s="27"/>
      <c r="N22" t="s">
        <v>130</v>
      </c>
      <c r="P22" s="53">
        <v>613140</v>
      </c>
    </row>
    <row r="23" spans="1:16" x14ac:dyDescent="0.35">
      <c r="N23" t="s">
        <v>131</v>
      </c>
      <c r="P23" s="53">
        <f>Table2[[#Totals],[Revised Budget Total]]</f>
        <v>613140</v>
      </c>
    </row>
    <row r="24" spans="1:16" x14ac:dyDescent="0.35">
      <c r="N24" t="s">
        <v>132</v>
      </c>
      <c r="P24" s="53">
        <f>P22-P23</f>
        <v>0</v>
      </c>
    </row>
  </sheetData>
  <pageMargins left="0.7" right="0.7" top="0.75" bottom="0.75" header="0.3" footer="0.3"/>
  <pageSetup orientation="portrait" horizontalDpi="1200" verticalDpi="120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0"/>
  <sheetViews>
    <sheetView zoomScale="98" zoomScaleNormal="98" workbookViewId="0"/>
  </sheetViews>
  <sheetFormatPr defaultRowHeight="14.5" x14ac:dyDescent="0.35"/>
  <cols>
    <col min="1" max="1" width="30.81640625" customWidth="1"/>
    <col min="2" max="5" width="35.54296875" customWidth="1"/>
    <col min="6" max="8" width="20.54296875" customWidth="1"/>
  </cols>
  <sheetData>
    <row r="1" spans="1:8" ht="28" x14ac:dyDescent="0.6">
      <c r="A1" s="2" t="s">
        <v>34</v>
      </c>
      <c r="B1" s="2"/>
    </row>
    <row r="2" spans="1:8" ht="17.5" customHeight="1" x14ac:dyDescent="0.5">
      <c r="A2" s="3" t="s">
        <v>35</v>
      </c>
      <c r="B2" s="1"/>
    </row>
    <row r="3" spans="1:8" ht="15.5" x14ac:dyDescent="0.35">
      <c r="A3" s="3" t="s">
        <v>1</v>
      </c>
      <c r="B3" s="3"/>
    </row>
    <row r="4" spans="1:8" ht="15.5" x14ac:dyDescent="0.35">
      <c r="A4" s="3" t="s">
        <v>2</v>
      </c>
      <c r="B4" s="3"/>
    </row>
    <row r="5" spans="1:8" ht="30" customHeight="1" x14ac:dyDescent="0.35">
      <c r="A5" s="4" t="s">
        <v>10</v>
      </c>
      <c r="B5" s="4"/>
    </row>
    <row r="6" spans="1:8" x14ac:dyDescent="0.35">
      <c r="A6" s="19" t="s">
        <v>48</v>
      </c>
      <c r="B6" s="19"/>
    </row>
    <row r="7" spans="1:8" x14ac:dyDescent="0.35">
      <c r="A7" s="19" t="s">
        <v>49</v>
      </c>
      <c r="B7" s="19"/>
    </row>
    <row r="8" spans="1:8" ht="14.5" customHeight="1" thickBot="1" x14ac:dyDescent="0.4">
      <c r="A8" s="20" t="s">
        <v>50</v>
      </c>
      <c r="B8" s="20"/>
    </row>
    <row r="9" spans="1:8" ht="47" thickBot="1" x14ac:dyDescent="0.4">
      <c r="A9" s="14" t="s">
        <v>33</v>
      </c>
      <c r="B9" s="14" t="s">
        <v>73</v>
      </c>
      <c r="C9" s="14" t="s">
        <v>36</v>
      </c>
      <c r="D9" s="14" t="s">
        <v>37</v>
      </c>
      <c r="E9" s="14" t="s">
        <v>107</v>
      </c>
      <c r="F9" s="16" t="s">
        <v>39</v>
      </c>
      <c r="G9" s="17" t="s">
        <v>22</v>
      </c>
      <c r="H9" s="18" t="s">
        <v>40</v>
      </c>
    </row>
    <row r="10" spans="1:8" ht="31" x14ac:dyDescent="0.35">
      <c r="A10" s="15" t="s">
        <v>41</v>
      </c>
      <c r="B10" s="35" t="s">
        <v>120</v>
      </c>
      <c r="C10" s="44" t="s">
        <v>117</v>
      </c>
      <c r="D10" s="32"/>
      <c r="E10" s="32" t="s">
        <v>122</v>
      </c>
      <c r="F10" s="9">
        <v>33107.35</v>
      </c>
      <c r="G10" s="24">
        <v>-31397.35</v>
      </c>
      <c r="H10" s="22">
        <f>Table35[[#This Row],[Planning Year Original Budget Amount]]+Table35[[#This Row],[Planning Year Change (+/-)]]</f>
        <v>1710</v>
      </c>
    </row>
    <row r="11" spans="1:8" ht="15.65" customHeight="1" x14ac:dyDescent="0.35">
      <c r="A11" s="15" t="s">
        <v>42</v>
      </c>
      <c r="B11" s="35" t="s">
        <v>120</v>
      </c>
      <c r="C11" s="44"/>
      <c r="D11" s="32"/>
      <c r="E11" s="32" t="s">
        <v>122</v>
      </c>
      <c r="F11" s="9">
        <v>0</v>
      </c>
      <c r="G11" s="24">
        <v>0</v>
      </c>
      <c r="H11" s="22">
        <f>Table35[[#This Row],[Planning Year Original Budget Amount]]+Table35[[#This Row],[Planning Year Change (+/-)]]</f>
        <v>0</v>
      </c>
    </row>
    <row r="12" spans="1:8" ht="15.65" customHeight="1" x14ac:dyDescent="0.35">
      <c r="A12" s="15" t="s">
        <v>43</v>
      </c>
      <c r="B12" s="35" t="s">
        <v>120</v>
      </c>
      <c r="C12" s="44" t="s">
        <v>117</v>
      </c>
      <c r="D12" s="32"/>
      <c r="E12" s="32" t="s">
        <v>122</v>
      </c>
      <c r="F12" s="9">
        <v>6621.47</v>
      </c>
      <c r="G12" s="24">
        <v>-6213.54</v>
      </c>
      <c r="H12" s="22">
        <f>Table35[[#This Row],[Planning Year Original Budget Amount]]+Table35[[#This Row],[Planning Year Change (+/-)]]</f>
        <v>407.93000000000029</v>
      </c>
    </row>
    <row r="13" spans="1:8" ht="15.65" customHeight="1" x14ac:dyDescent="0.35">
      <c r="A13" s="15" t="s">
        <v>44</v>
      </c>
      <c r="B13" s="35" t="s">
        <v>120</v>
      </c>
      <c r="C13" s="44" t="s">
        <v>121</v>
      </c>
      <c r="D13" s="32"/>
      <c r="E13" s="32" t="s">
        <v>122</v>
      </c>
      <c r="F13" s="9">
        <v>8603.7099999999991</v>
      </c>
      <c r="G13" s="24">
        <v>-8603.7099999999991</v>
      </c>
      <c r="H13" s="22">
        <f>Table35[[#This Row],[Planning Year Original Budget Amount]]+Table35[[#This Row],[Planning Year Change (+/-)]]</f>
        <v>0</v>
      </c>
    </row>
    <row r="14" spans="1:8" ht="62" x14ac:dyDescent="0.35">
      <c r="A14" s="15" t="s">
        <v>45</v>
      </c>
      <c r="B14" s="35"/>
      <c r="C14" s="32"/>
      <c r="D14" s="32"/>
      <c r="E14" s="32"/>
      <c r="F14" s="9">
        <v>0</v>
      </c>
      <c r="G14" s="24">
        <v>0</v>
      </c>
      <c r="H14" s="22">
        <f>Table35[[#This Row],[Planning Year Original Budget Amount]]+Table35[[#This Row],[Planning Year Change (+/-)]]</f>
        <v>0</v>
      </c>
    </row>
    <row r="15" spans="1:8" ht="46.5" x14ac:dyDescent="0.35">
      <c r="A15" s="15" t="s">
        <v>78</v>
      </c>
      <c r="B15" s="35"/>
      <c r="C15" s="32"/>
      <c r="D15" s="32"/>
      <c r="E15" s="32"/>
      <c r="F15" s="9">
        <v>0</v>
      </c>
      <c r="G15" s="24">
        <v>0</v>
      </c>
      <c r="H15" s="22">
        <f>Table35[[#This Row],[Planning Year Original Budget Amount]]+Table35[[#This Row],[Planning Year Change (+/-)]]</f>
        <v>0</v>
      </c>
    </row>
    <row r="16" spans="1:8" ht="31" x14ac:dyDescent="0.35">
      <c r="A16" s="15" t="s">
        <v>46</v>
      </c>
      <c r="B16" s="35"/>
      <c r="C16" s="32"/>
      <c r="D16" s="32"/>
      <c r="E16" s="32"/>
      <c r="F16" s="9">
        <v>0</v>
      </c>
      <c r="G16" s="24">
        <v>0</v>
      </c>
      <c r="H16" s="22">
        <f>Table35[[#This Row],[Planning Year Original Budget Amount]]+Table35[[#This Row],[Planning Year Change (+/-)]]</f>
        <v>0</v>
      </c>
    </row>
    <row r="17" spans="1:8" s="25" customFormat="1" ht="46.5" x14ac:dyDescent="0.35">
      <c r="A17" s="15" t="s">
        <v>76</v>
      </c>
      <c r="B17" s="35"/>
      <c r="C17" s="32"/>
      <c r="D17" s="32"/>
      <c r="E17" s="32"/>
      <c r="F17" s="9">
        <v>0</v>
      </c>
      <c r="G17" s="24">
        <v>0</v>
      </c>
      <c r="H17" s="22">
        <f>Table35[[#This Row],[Planning Year Original Budget Amount]]+Table35[[#This Row],[Planning Year Change (+/-)]]</f>
        <v>0</v>
      </c>
    </row>
    <row r="18" spans="1:8" ht="31" x14ac:dyDescent="0.35">
      <c r="A18" s="15" t="s">
        <v>79</v>
      </c>
      <c r="B18" s="35"/>
      <c r="C18" s="32"/>
      <c r="D18" s="32"/>
      <c r="E18" s="32"/>
      <c r="F18" s="9">
        <v>0</v>
      </c>
      <c r="G18" s="24">
        <v>0</v>
      </c>
      <c r="H18" s="22">
        <f>Table35[[#This Row],[Planning Year Original Budget Amount]]+Table35[[#This Row],[Planning Year Change (+/-)]]</f>
        <v>0</v>
      </c>
    </row>
    <row r="19" spans="1:8" ht="15.65" customHeight="1" x14ac:dyDescent="0.35">
      <c r="A19" s="15" t="s">
        <v>47</v>
      </c>
      <c r="B19" s="35" t="s">
        <v>120</v>
      </c>
      <c r="C19" s="41">
        <v>3.4500000000000003E-2</v>
      </c>
      <c r="D19" s="41">
        <v>0</v>
      </c>
      <c r="E19" s="32" t="s">
        <v>122</v>
      </c>
      <c r="F19" s="9">
        <v>1667.47</v>
      </c>
      <c r="G19" s="24">
        <v>-1594.4</v>
      </c>
      <c r="H19" s="22">
        <f>Table35[[#This Row],[Planning Year Original Budget Amount]]+Table35[[#This Row],[Planning Year Change (+/-)]]</f>
        <v>73.069999999999936</v>
      </c>
    </row>
    <row r="20" spans="1:8" ht="15.5" x14ac:dyDescent="0.35">
      <c r="A20" s="45" t="s">
        <v>14</v>
      </c>
      <c r="B20" s="45"/>
      <c r="C20" s="46"/>
      <c r="D20" s="47"/>
      <c r="E20" s="47"/>
      <c r="F20" s="48">
        <f>SUM(F10:F19)</f>
        <v>50000</v>
      </c>
      <c r="G20" s="49">
        <f>SUM(G10:G19)</f>
        <v>-47809</v>
      </c>
      <c r="H20" s="49">
        <f>SUBTOTAL(109,Table35[Planning Year Proposed Budget Revision])</f>
        <v>2191</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26"/>
  <sheetViews>
    <sheetView zoomScale="96" zoomScaleNormal="96" workbookViewId="0"/>
  </sheetViews>
  <sheetFormatPr defaultRowHeight="14.5" x14ac:dyDescent="0.35"/>
  <cols>
    <col min="1" max="1" width="30.81640625" customWidth="1"/>
    <col min="2" max="5" width="35.54296875" customWidth="1"/>
    <col min="6" max="8" width="20.54296875" customWidth="1"/>
    <col min="11" max="11" width="11.54296875" bestFit="1" customWidth="1"/>
  </cols>
  <sheetData>
    <row r="1" spans="1:11" ht="28" x14ac:dyDescent="0.6">
      <c r="A1" s="2" t="s">
        <v>62</v>
      </c>
      <c r="B1" s="2"/>
    </row>
    <row r="2" spans="1:11" ht="17.149999999999999" customHeight="1" x14ac:dyDescent="0.5">
      <c r="A2" s="3" t="s">
        <v>35</v>
      </c>
      <c r="B2" s="1"/>
    </row>
    <row r="3" spans="1:11" ht="15.5" x14ac:dyDescent="0.35">
      <c r="A3" s="3" t="s">
        <v>1</v>
      </c>
      <c r="B3" s="3"/>
    </row>
    <row r="4" spans="1:11" ht="15.5" x14ac:dyDescent="0.35">
      <c r="A4" s="3" t="s">
        <v>2</v>
      </c>
      <c r="B4" s="3"/>
    </row>
    <row r="5" spans="1:11" ht="30" customHeight="1" x14ac:dyDescent="0.35">
      <c r="A5" s="4" t="s">
        <v>10</v>
      </c>
      <c r="B5" s="4"/>
    </row>
    <row r="6" spans="1:11" x14ac:dyDescent="0.35">
      <c r="A6" s="19" t="s">
        <v>48</v>
      </c>
      <c r="B6" s="19"/>
    </row>
    <row r="7" spans="1:11" x14ac:dyDescent="0.35">
      <c r="A7" s="19" t="s">
        <v>49</v>
      </c>
      <c r="B7" s="19"/>
    </row>
    <row r="8" spans="1:11" ht="14.5" customHeight="1" thickBot="1" x14ac:dyDescent="0.4">
      <c r="A8" s="20" t="s">
        <v>50</v>
      </c>
      <c r="B8" s="20"/>
    </row>
    <row r="9" spans="1:11" ht="31.5" thickBot="1" x14ac:dyDescent="0.4">
      <c r="A9" s="14" t="s">
        <v>33</v>
      </c>
      <c r="B9" s="14" t="s">
        <v>73</v>
      </c>
      <c r="C9" s="14" t="s">
        <v>36</v>
      </c>
      <c r="D9" s="14" t="s">
        <v>37</v>
      </c>
      <c r="E9" s="14" t="s">
        <v>38</v>
      </c>
      <c r="F9" s="16" t="s">
        <v>83</v>
      </c>
      <c r="G9" s="17" t="s">
        <v>25</v>
      </c>
      <c r="H9" s="18" t="s">
        <v>84</v>
      </c>
    </row>
    <row r="10" spans="1:11" ht="31" x14ac:dyDescent="0.35">
      <c r="A10" s="15" t="s">
        <v>41</v>
      </c>
      <c r="B10" s="35" t="s">
        <v>120</v>
      </c>
      <c r="C10" s="43" t="s">
        <v>117</v>
      </c>
      <c r="D10" s="32"/>
      <c r="E10" s="32"/>
      <c r="F10" s="22">
        <v>50000</v>
      </c>
      <c r="G10" s="26">
        <v>0</v>
      </c>
      <c r="H10" s="22">
        <f>Table3556[[#This Row],[Year 1 Original Budget Amount]]+Table3556[[#This Row],[Year 1 Change (+/-)]]</f>
        <v>50000</v>
      </c>
    </row>
    <row r="11" spans="1:11" ht="31" x14ac:dyDescent="0.35">
      <c r="A11" s="15" t="s">
        <v>42</v>
      </c>
      <c r="B11" s="35" t="s">
        <v>120</v>
      </c>
      <c r="C11" s="43" t="s">
        <v>118</v>
      </c>
      <c r="D11" s="32"/>
      <c r="E11" s="32"/>
      <c r="F11" s="22">
        <v>15000</v>
      </c>
      <c r="G11" s="26">
        <v>0</v>
      </c>
      <c r="H11" s="22">
        <f>Table3556[[#This Row],[Year 1 Original Budget Amount]]+Table3556[[#This Row],[Year 1 Change (+/-)]]</f>
        <v>15000</v>
      </c>
    </row>
    <row r="12" spans="1:11" ht="31" x14ac:dyDescent="0.35">
      <c r="A12" s="15" t="s">
        <v>43</v>
      </c>
      <c r="B12" s="35" t="s">
        <v>120</v>
      </c>
      <c r="C12" s="43" t="s">
        <v>117</v>
      </c>
      <c r="D12" s="32"/>
      <c r="E12" s="32"/>
      <c r="F12" s="22">
        <v>13000</v>
      </c>
      <c r="G12" s="26">
        <v>0</v>
      </c>
      <c r="H12" s="22">
        <f>Table3556[[#This Row],[Year 1 Original Budget Amount]]+Table3556[[#This Row],[Year 1 Change (+/-)]]</f>
        <v>13000</v>
      </c>
    </row>
    <row r="13" spans="1:11" ht="15.5" x14ac:dyDescent="0.35">
      <c r="A13" s="15" t="s">
        <v>44</v>
      </c>
      <c r="B13" s="65"/>
      <c r="C13" s="66"/>
      <c r="D13" s="62"/>
      <c r="E13" s="62"/>
      <c r="F13" s="22">
        <v>0</v>
      </c>
      <c r="G13" s="26">
        <v>0</v>
      </c>
      <c r="H13" s="22">
        <f>Table3556[[#This Row],[Year 1 Original Budget Amount]]+Table3556[[#This Row],[Year 1 Change (+/-)]]</f>
        <v>0</v>
      </c>
    </row>
    <row r="14" spans="1:11" ht="62" x14ac:dyDescent="0.35">
      <c r="A14" s="15" t="s">
        <v>45</v>
      </c>
      <c r="B14" s="65" t="s">
        <v>120</v>
      </c>
      <c r="C14" s="66" t="s">
        <v>119</v>
      </c>
      <c r="D14" s="66" t="s">
        <v>119</v>
      </c>
      <c r="E14" s="62" t="s">
        <v>126</v>
      </c>
      <c r="F14" s="22">
        <v>40900</v>
      </c>
      <c r="G14" s="64">
        <f>Table3556[[#This Row],[Year 1 Proposed Budget Revision]]-Table3556[[#This Row],[Year 1 Original Budget Amount]]</f>
        <v>-15900</v>
      </c>
      <c r="H14" s="63">
        <v>25000</v>
      </c>
      <c r="K14" s="55"/>
    </row>
    <row r="15" spans="1:11" ht="186" x14ac:dyDescent="0.35">
      <c r="A15" s="15" t="s">
        <v>78</v>
      </c>
      <c r="B15" s="65" t="s">
        <v>120</v>
      </c>
      <c r="C15" s="62"/>
      <c r="D15" s="62" t="s">
        <v>128</v>
      </c>
      <c r="E15" s="62" t="s">
        <v>56</v>
      </c>
      <c r="F15" s="22">
        <v>0</v>
      </c>
      <c r="G15" s="64">
        <f>62114.6+23.2+1425.26</f>
        <v>63563.06</v>
      </c>
      <c r="H15" s="63">
        <f>Table3556[[#This Row],[Year 1 Change (+/-)]]</f>
        <v>63563.06</v>
      </c>
    </row>
    <row r="16" spans="1:11" s="25" customFormat="1" ht="31" x14ac:dyDescent="0.35">
      <c r="A16" s="15" t="s">
        <v>46</v>
      </c>
      <c r="B16" s="35"/>
      <c r="C16" s="32"/>
      <c r="D16" s="32"/>
      <c r="E16" s="32"/>
      <c r="F16" s="22">
        <v>0</v>
      </c>
      <c r="G16" s="26">
        <v>0</v>
      </c>
      <c r="H16" s="22">
        <f>Table3556[[#This Row],[Year 1 Original Budget Amount]]+Table3556[[#This Row],[Year 1 Change (+/-)]]</f>
        <v>0</v>
      </c>
    </row>
    <row r="17" spans="1:8" ht="46.5" x14ac:dyDescent="0.35">
      <c r="A17" s="15" t="s">
        <v>76</v>
      </c>
      <c r="B17" s="35"/>
      <c r="C17" s="32"/>
      <c r="D17" s="32"/>
      <c r="E17" s="32"/>
      <c r="F17" s="22">
        <v>0</v>
      </c>
      <c r="G17" s="26">
        <v>0</v>
      </c>
      <c r="H17" s="22">
        <f>Table3556[[#This Row],[Year 1 Original Budget Amount]]+Table3556[[#This Row],[Year 1 Change (+/-)]]</f>
        <v>0</v>
      </c>
    </row>
    <row r="18" spans="1:8" ht="31" x14ac:dyDescent="0.35">
      <c r="A18" s="15" t="s">
        <v>79</v>
      </c>
      <c r="B18" s="35"/>
      <c r="C18" s="50"/>
      <c r="D18" s="32"/>
      <c r="E18" s="32"/>
      <c r="F18" s="22">
        <v>0</v>
      </c>
      <c r="G18" s="26">
        <v>0</v>
      </c>
      <c r="H18" s="22">
        <f>Table3556[[#This Row],[Year 1 Original Budget Amount]]+Table3556[[#This Row],[Year 1 Change (+/-)]]</f>
        <v>0</v>
      </c>
    </row>
    <row r="19" spans="1:8" ht="15.5" x14ac:dyDescent="0.35">
      <c r="A19" s="15" t="s">
        <v>47</v>
      </c>
      <c r="B19" s="35" t="s">
        <v>120</v>
      </c>
      <c r="C19" s="41">
        <v>3.4500000000000003E-2</v>
      </c>
      <c r="D19" s="61" t="s">
        <v>125</v>
      </c>
      <c r="E19" s="62" t="s">
        <v>129</v>
      </c>
      <c r="F19" s="63">
        <v>4102</v>
      </c>
      <c r="G19" s="64">
        <f>-H26</f>
        <v>-23.199999999999818</v>
      </c>
      <c r="H19" s="63">
        <f>Table3556[[#This Row],[Year 1 Original Budget Amount]]+Table3556[[#This Row],[Year 1 Change (+/-)]]</f>
        <v>4078.8</v>
      </c>
    </row>
    <row r="20" spans="1:8" ht="15.5" x14ac:dyDescent="0.35">
      <c r="A20" s="56" t="s">
        <v>14</v>
      </c>
      <c r="B20" s="56"/>
      <c r="C20" s="21"/>
      <c r="D20" s="57"/>
      <c r="E20" s="57"/>
      <c r="F20" s="58">
        <f>SUM(F10:F19)</f>
        <v>123002</v>
      </c>
      <c r="G20" s="58">
        <f>SUM(G10:G19)</f>
        <v>47639.86</v>
      </c>
      <c r="H20" s="49">
        <f>SUBTOTAL(109,Table3556[Year 1 Proposed Budget Revision])</f>
        <v>170641.86</v>
      </c>
    </row>
    <row r="24" spans="1:8" x14ac:dyDescent="0.35">
      <c r="H24" s="53">
        <f>SUM(H10:H14)</f>
        <v>103000</v>
      </c>
    </row>
    <row r="25" spans="1:8" x14ac:dyDescent="0.35">
      <c r="F25" s="53"/>
      <c r="G25" s="53"/>
      <c r="H25" s="53">
        <f>H24*0.0396</f>
        <v>4078.8</v>
      </c>
    </row>
    <row r="26" spans="1:8" x14ac:dyDescent="0.35">
      <c r="H26" s="53">
        <f>F19-H25</f>
        <v>23.199999999999818</v>
      </c>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7"/>
  <sheetViews>
    <sheetView zoomScaleNormal="100" workbookViewId="0"/>
  </sheetViews>
  <sheetFormatPr defaultRowHeight="14.5" x14ac:dyDescent="0.35"/>
  <cols>
    <col min="1" max="1" width="30.81640625" customWidth="1"/>
    <col min="2" max="5" width="35.54296875" customWidth="1"/>
    <col min="6" max="8" width="20.54296875" customWidth="1"/>
  </cols>
  <sheetData>
    <row r="1" spans="1:9" ht="28" x14ac:dyDescent="0.6">
      <c r="A1" s="67" t="s">
        <v>61</v>
      </c>
      <c r="B1" s="67"/>
      <c r="C1" s="68"/>
      <c r="D1" s="68"/>
      <c r="E1" s="68"/>
      <c r="F1" s="68"/>
      <c r="G1" s="68"/>
      <c r="H1" s="68"/>
      <c r="I1" s="68"/>
    </row>
    <row r="2" spans="1:9" ht="16" customHeight="1" x14ac:dyDescent="0.5">
      <c r="A2" s="69" t="s">
        <v>35</v>
      </c>
      <c r="B2" s="70"/>
      <c r="C2" s="68"/>
      <c r="D2" s="68"/>
      <c r="E2" s="68"/>
      <c r="F2" s="68"/>
      <c r="G2" s="68"/>
      <c r="H2" s="68"/>
      <c r="I2" s="68"/>
    </row>
    <row r="3" spans="1:9" ht="15.5" x14ac:dyDescent="0.35">
      <c r="A3" s="69" t="s">
        <v>1</v>
      </c>
      <c r="B3" s="69"/>
      <c r="C3" s="68"/>
      <c r="D3" s="68"/>
      <c r="E3" s="68"/>
      <c r="F3" s="68"/>
      <c r="G3" s="68"/>
      <c r="H3" s="68"/>
      <c r="I3" s="68"/>
    </row>
    <row r="4" spans="1:9" ht="15.5" x14ac:dyDescent="0.35">
      <c r="A4" s="69" t="s">
        <v>2</v>
      </c>
      <c r="B4" s="69"/>
      <c r="C4" s="68"/>
      <c r="D4" s="68"/>
      <c r="E4" s="68"/>
      <c r="F4" s="68"/>
      <c r="G4" s="68"/>
      <c r="H4" s="68"/>
      <c r="I4" s="68"/>
    </row>
    <row r="5" spans="1:9" ht="30" customHeight="1" x14ac:dyDescent="0.35">
      <c r="A5" s="71" t="s">
        <v>10</v>
      </c>
      <c r="B5" s="71"/>
      <c r="C5" s="68"/>
      <c r="D5" s="68"/>
      <c r="E5" s="68"/>
      <c r="F5" s="68"/>
      <c r="G5" s="68"/>
      <c r="H5" s="68"/>
      <c r="I5" s="68"/>
    </row>
    <row r="6" spans="1:9" x14ac:dyDescent="0.35">
      <c r="A6" s="72" t="s">
        <v>48</v>
      </c>
      <c r="B6" s="72"/>
      <c r="C6" s="68"/>
      <c r="D6" s="68"/>
      <c r="E6" s="68"/>
      <c r="F6" s="68"/>
      <c r="G6" s="68"/>
      <c r="H6" s="68"/>
      <c r="I6" s="68"/>
    </row>
    <row r="7" spans="1:9" x14ac:dyDescent="0.35">
      <c r="A7" s="72" t="s">
        <v>49</v>
      </c>
      <c r="B7" s="72"/>
      <c r="C7" s="68"/>
      <c r="D7" s="68"/>
      <c r="E7" s="68"/>
      <c r="F7" s="68"/>
      <c r="G7" s="68"/>
      <c r="H7" s="68"/>
      <c r="I7" s="68"/>
    </row>
    <row r="8" spans="1:9" ht="14.5" customHeight="1" thickBot="1" x14ac:dyDescent="0.4">
      <c r="A8" s="73" t="s">
        <v>50</v>
      </c>
      <c r="B8" s="73"/>
      <c r="C8" s="68"/>
      <c r="D8" s="68"/>
      <c r="E8" s="68"/>
      <c r="F8" s="68"/>
      <c r="G8" s="68"/>
      <c r="H8" s="68"/>
      <c r="I8" s="68"/>
    </row>
    <row r="9" spans="1:9" ht="31.5" thickBot="1" x14ac:dyDescent="0.4">
      <c r="A9" s="74" t="s">
        <v>33</v>
      </c>
      <c r="B9" s="74" t="s">
        <v>73</v>
      </c>
      <c r="C9" s="74" t="s">
        <v>36</v>
      </c>
      <c r="D9" s="74" t="s">
        <v>37</v>
      </c>
      <c r="E9" s="74" t="s">
        <v>38</v>
      </c>
      <c r="F9" s="75" t="s">
        <v>85</v>
      </c>
      <c r="G9" s="76" t="s">
        <v>28</v>
      </c>
      <c r="H9" s="77" t="s">
        <v>86</v>
      </c>
      <c r="I9" s="68"/>
    </row>
    <row r="10" spans="1:9" ht="31" x14ac:dyDescent="0.35">
      <c r="A10" s="78" t="s">
        <v>41</v>
      </c>
      <c r="B10" s="65" t="s">
        <v>120</v>
      </c>
      <c r="C10" s="79" t="s">
        <v>117</v>
      </c>
      <c r="D10" s="62"/>
      <c r="E10" s="62"/>
      <c r="F10" s="80">
        <v>50000</v>
      </c>
      <c r="G10" s="64">
        <v>0</v>
      </c>
      <c r="H10" s="63">
        <f>Table355[[#This Row],[Year 2 Original Budget Amount]]+Table355[[#This Row],[Year 2 Change (+/-)]]</f>
        <v>50000</v>
      </c>
      <c r="I10" s="68"/>
    </row>
    <row r="11" spans="1:9" ht="31" x14ac:dyDescent="0.35">
      <c r="A11" s="78" t="s">
        <v>42</v>
      </c>
      <c r="B11" s="65" t="s">
        <v>120</v>
      </c>
      <c r="C11" s="79" t="s">
        <v>118</v>
      </c>
      <c r="D11" s="62"/>
      <c r="E11" s="62"/>
      <c r="F11" s="80">
        <v>15000</v>
      </c>
      <c r="G11" s="64">
        <v>0</v>
      </c>
      <c r="H11" s="63">
        <f>Table355[[#This Row],[Year 2 Original Budget Amount]]+Table355[[#This Row],[Year 2 Change (+/-)]]</f>
        <v>15000</v>
      </c>
      <c r="I11" s="68"/>
    </row>
    <row r="12" spans="1:9" ht="31" x14ac:dyDescent="0.35">
      <c r="A12" s="78" t="s">
        <v>43</v>
      </c>
      <c r="B12" s="65" t="s">
        <v>120</v>
      </c>
      <c r="C12" s="79" t="s">
        <v>117</v>
      </c>
      <c r="D12" s="62"/>
      <c r="E12" s="62"/>
      <c r="F12" s="80">
        <v>13000</v>
      </c>
      <c r="G12" s="64">
        <v>0</v>
      </c>
      <c r="H12" s="63">
        <f>Table355[[#This Row],[Year 2 Original Budget Amount]]+Table355[[#This Row],[Year 2 Change (+/-)]]</f>
        <v>13000</v>
      </c>
      <c r="I12" s="68"/>
    </row>
    <row r="13" spans="1:9" ht="62" x14ac:dyDescent="0.35">
      <c r="A13" s="78" t="s">
        <v>44</v>
      </c>
      <c r="B13" s="65" t="s">
        <v>120</v>
      </c>
      <c r="C13" s="79" t="s">
        <v>123</v>
      </c>
      <c r="D13" s="62"/>
      <c r="E13" s="62"/>
      <c r="F13" s="80">
        <v>150000</v>
      </c>
      <c r="G13" s="64">
        <v>0</v>
      </c>
      <c r="H13" s="63">
        <f>Table355[[#This Row],[Year 2 Original Budget Amount]]+Table355[[#This Row],[Year 2 Change (+/-)]]</f>
        <v>150000</v>
      </c>
      <c r="I13" s="68"/>
    </row>
    <row r="14" spans="1:9" ht="62" x14ac:dyDescent="0.35">
      <c r="A14" s="78" t="s">
        <v>45</v>
      </c>
      <c r="B14" s="65" t="s">
        <v>120</v>
      </c>
      <c r="C14" s="66" t="s">
        <v>119</v>
      </c>
      <c r="D14" s="66" t="s">
        <v>119</v>
      </c>
      <c r="E14" s="62" t="s">
        <v>56</v>
      </c>
      <c r="F14" s="80">
        <v>40900</v>
      </c>
      <c r="G14" s="64">
        <f>25000-Table355[[#This Row],[Year 2 Original Budget Amount]]</f>
        <v>-15900</v>
      </c>
      <c r="H14" s="63">
        <v>25000</v>
      </c>
      <c r="I14" s="68"/>
    </row>
    <row r="15" spans="1:9" ht="62" x14ac:dyDescent="0.35">
      <c r="A15" s="78" t="s">
        <v>78</v>
      </c>
      <c r="B15" s="65" t="s">
        <v>120</v>
      </c>
      <c r="C15" s="62"/>
      <c r="D15" s="66" t="s">
        <v>127</v>
      </c>
      <c r="E15" s="62" t="s">
        <v>56</v>
      </c>
      <c r="F15" s="63">
        <v>0</v>
      </c>
      <c r="G15" s="64">
        <f>15900-741</f>
        <v>15159</v>
      </c>
      <c r="H15" s="63">
        <v>15900</v>
      </c>
      <c r="I15" s="68"/>
    </row>
    <row r="16" spans="1:9" s="25" customFormat="1" ht="31" x14ac:dyDescent="0.35">
      <c r="A16" s="78" t="s">
        <v>46</v>
      </c>
      <c r="B16" s="65"/>
      <c r="C16" s="62"/>
      <c r="D16" s="62"/>
      <c r="E16" s="62"/>
      <c r="F16" s="63">
        <v>0</v>
      </c>
      <c r="G16" s="64">
        <v>0</v>
      </c>
      <c r="H16" s="63">
        <f>Table355[[#This Row],[Year 2 Original Budget Amount]]+Table355[[#This Row],[Year 2 Change (+/-)]]</f>
        <v>0</v>
      </c>
      <c r="I16" s="81"/>
    </row>
    <row r="17" spans="1:9" ht="46.5" x14ac:dyDescent="0.35">
      <c r="A17" s="78" t="s">
        <v>76</v>
      </c>
      <c r="B17" s="65"/>
      <c r="C17" s="62"/>
      <c r="D17" s="62"/>
      <c r="E17" s="62"/>
      <c r="F17" s="63">
        <v>0</v>
      </c>
      <c r="G17" s="64">
        <v>0</v>
      </c>
      <c r="H17" s="63">
        <f>Table355[[#This Row],[Year 2 Original Budget Amount]]+Table355[[#This Row],[Year 2 Change (+/-)]]</f>
        <v>0</v>
      </c>
      <c r="I17" s="68"/>
    </row>
    <row r="18" spans="1:9" ht="31" x14ac:dyDescent="0.35">
      <c r="A18" s="78" t="s">
        <v>79</v>
      </c>
      <c r="B18" s="65"/>
      <c r="C18" s="62"/>
      <c r="D18" s="62"/>
      <c r="E18" s="62"/>
      <c r="F18" s="63">
        <v>0</v>
      </c>
      <c r="G18" s="64">
        <v>0</v>
      </c>
      <c r="H18" s="63">
        <f>Table355[[#This Row],[Year 2 Original Budget Amount]]+Table355[[#This Row],[Year 2 Change (+/-)]]</f>
        <v>0</v>
      </c>
      <c r="I18" s="68"/>
    </row>
    <row r="19" spans="1:9" ht="15.5" x14ac:dyDescent="0.35">
      <c r="A19" s="78" t="s">
        <v>47</v>
      </c>
      <c r="B19" s="65" t="s">
        <v>120</v>
      </c>
      <c r="C19" s="61">
        <v>3.4500000000000003E-2</v>
      </c>
      <c r="D19" s="61" t="s">
        <v>125</v>
      </c>
      <c r="E19" s="62" t="s">
        <v>129</v>
      </c>
      <c r="F19" s="63">
        <v>9277</v>
      </c>
      <c r="G19" s="64">
        <v>741</v>
      </c>
      <c r="H19" s="63">
        <f>Table355[[#This Row],[Year 2 Original Budget Amount]]+Table355[[#This Row],[Year 2 Change (+/-)]]</f>
        <v>10018</v>
      </c>
      <c r="I19" s="68"/>
    </row>
    <row r="20" spans="1:9" ht="15.5" x14ac:dyDescent="0.35">
      <c r="A20" s="82" t="s">
        <v>14</v>
      </c>
      <c r="B20" s="82"/>
      <c r="C20" s="83"/>
      <c r="D20" s="84"/>
      <c r="E20" s="84"/>
      <c r="F20" s="85">
        <f>SUM(F10:F19)</f>
        <v>278177</v>
      </c>
      <c r="G20" s="86">
        <f>SUM(G10:G19)</f>
        <v>0</v>
      </c>
      <c r="H20" s="86">
        <f>SUBTOTAL(109,Table355[Year 2 Proposed Budget Revision])</f>
        <v>278918</v>
      </c>
      <c r="I20" s="68"/>
    </row>
    <row r="21" spans="1:9" x14ac:dyDescent="0.35">
      <c r="A21" s="68"/>
      <c r="B21" s="68"/>
      <c r="C21" s="68"/>
      <c r="D21" s="68"/>
      <c r="E21" s="68"/>
      <c r="F21" s="68"/>
      <c r="G21" s="68"/>
      <c r="H21" s="68"/>
      <c r="I21" s="68"/>
    </row>
    <row r="22" spans="1:9" x14ac:dyDescent="0.35">
      <c r="A22" s="68"/>
      <c r="B22" s="68"/>
      <c r="C22" s="68"/>
      <c r="D22" s="68"/>
      <c r="E22" s="68"/>
      <c r="F22" s="68"/>
      <c r="G22" s="68"/>
      <c r="H22" s="68"/>
      <c r="I22" s="68"/>
    </row>
    <row r="23" spans="1:9" x14ac:dyDescent="0.35">
      <c r="A23" s="68"/>
      <c r="B23" s="68"/>
      <c r="C23" s="68"/>
      <c r="D23" s="68"/>
      <c r="E23" s="68"/>
      <c r="F23" s="87"/>
      <c r="G23" s="87"/>
      <c r="H23" s="68"/>
      <c r="I23" s="68"/>
    </row>
    <row r="24" spans="1:9" x14ac:dyDescent="0.35">
      <c r="A24" s="68"/>
      <c r="B24" s="68"/>
      <c r="C24" s="68"/>
      <c r="D24" s="68"/>
      <c r="E24" s="68"/>
      <c r="F24" s="68"/>
      <c r="G24" s="68"/>
      <c r="H24" s="68"/>
      <c r="I24" s="68"/>
    </row>
    <row r="25" spans="1:9" x14ac:dyDescent="0.35">
      <c r="H25" s="53">
        <f>SUM(H10:H14)</f>
        <v>253000</v>
      </c>
    </row>
    <row r="26" spans="1:9" x14ac:dyDescent="0.35">
      <c r="H26" s="53">
        <f>H25*0.0396</f>
        <v>10018.800000000001</v>
      </c>
    </row>
    <row r="27" spans="1:9" x14ac:dyDescent="0.35">
      <c r="F27" s="53"/>
      <c r="G27" s="54"/>
      <c r="H27" s="53">
        <f>H26-F19</f>
        <v>741.80000000000109</v>
      </c>
    </row>
  </sheetData>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4"/>
  <sheetViews>
    <sheetView zoomScaleNormal="100" workbookViewId="0"/>
  </sheetViews>
  <sheetFormatPr defaultRowHeight="14.5" x14ac:dyDescent="0.35"/>
  <cols>
    <col min="1" max="1" width="30.81640625" customWidth="1"/>
    <col min="2" max="5" width="35.54296875" customWidth="1"/>
    <col min="6" max="8" width="20.54296875" customWidth="1"/>
  </cols>
  <sheetData>
    <row r="1" spans="1:8" ht="28" x14ac:dyDescent="0.6">
      <c r="A1" s="2" t="s">
        <v>63</v>
      </c>
      <c r="B1" s="2"/>
    </row>
    <row r="2" spans="1:8" ht="16" customHeight="1" x14ac:dyDescent="0.5">
      <c r="A2" s="3" t="s">
        <v>35</v>
      </c>
      <c r="B2" s="1"/>
    </row>
    <row r="3" spans="1:8" ht="15.5" x14ac:dyDescent="0.35">
      <c r="A3" s="3" t="s">
        <v>1</v>
      </c>
      <c r="B3" s="3"/>
    </row>
    <row r="4" spans="1:8" ht="15.5" x14ac:dyDescent="0.35">
      <c r="A4" s="3" t="s">
        <v>2</v>
      </c>
      <c r="B4" s="3"/>
    </row>
    <row r="5" spans="1:8" ht="30" customHeight="1" x14ac:dyDescent="0.35">
      <c r="A5" s="4" t="s">
        <v>10</v>
      </c>
      <c r="B5" s="4"/>
    </row>
    <row r="6" spans="1:8" x14ac:dyDescent="0.35">
      <c r="A6" s="19" t="s">
        <v>48</v>
      </c>
      <c r="B6" s="19"/>
    </row>
    <row r="7" spans="1:8" x14ac:dyDescent="0.35">
      <c r="A7" s="19" t="s">
        <v>49</v>
      </c>
      <c r="B7" s="19"/>
    </row>
    <row r="8" spans="1:8" ht="14.5" customHeight="1" thickBot="1" x14ac:dyDescent="0.4">
      <c r="A8" s="20" t="s">
        <v>50</v>
      </c>
      <c r="B8" s="20"/>
    </row>
    <row r="9" spans="1:8" ht="31.5" thickBot="1" x14ac:dyDescent="0.4">
      <c r="A9" s="74" t="s">
        <v>33</v>
      </c>
      <c r="B9" s="74" t="s">
        <v>73</v>
      </c>
      <c r="C9" s="74" t="s">
        <v>36</v>
      </c>
      <c r="D9" s="74" t="s">
        <v>37</v>
      </c>
      <c r="E9" s="74" t="s">
        <v>38</v>
      </c>
      <c r="F9" s="75" t="s">
        <v>77</v>
      </c>
      <c r="G9" s="76" t="s">
        <v>31</v>
      </c>
      <c r="H9" s="77" t="s">
        <v>80</v>
      </c>
    </row>
    <row r="10" spans="1:8" ht="31" x14ac:dyDescent="0.35">
      <c r="A10" s="78" t="s">
        <v>41</v>
      </c>
      <c r="B10" s="65" t="s">
        <v>120</v>
      </c>
      <c r="C10" s="79" t="s">
        <v>117</v>
      </c>
      <c r="D10" s="62"/>
      <c r="E10" s="62"/>
      <c r="F10" s="88">
        <v>50000</v>
      </c>
      <c r="G10" s="63">
        <v>0</v>
      </c>
      <c r="H10" s="63">
        <f>Table3557[[#This Row],[Year 3 Original Budget Amount]]+Table3557[[#This Row],[Year 3 Change (+/-)]]</f>
        <v>50000</v>
      </c>
    </row>
    <row r="11" spans="1:8" ht="31" x14ac:dyDescent="0.35">
      <c r="A11" s="78" t="s">
        <v>42</v>
      </c>
      <c r="B11" s="65" t="s">
        <v>120</v>
      </c>
      <c r="C11" s="79" t="s">
        <v>118</v>
      </c>
      <c r="D11" s="62"/>
      <c r="E11" s="62"/>
      <c r="F11" s="88">
        <v>15000</v>
      </c>
      <c r="G11" s="63">
        <v>0</v>
      </c>
      <c r="H11" s="63">
        <f>Table3557[[#This Row],[Year 3 Original Budget Amount]]+Table3557[[#This Row],[Year 3 Change (+/-)]]</f>
        <v>15000</v>
      </c>
    </row>
    <row r="12" spans="1:8" ht="31" x14ac:dyDescent="0.35">
      <c r="A12" s="78" t="s">
        <v>43</v>
      </c>
      <c r="B12" s="65" t="s">
        <v>120</v>
      </c>
      <c r="C12" s="79" t="s">
        <v>117</v>
      </c>
      <c r="D12" s="62"/>
      <c r="E12" s="62"/>
      <c r="F12" s="88">
        <v>13000</v>
      </c>
      <c r="G12" s="63">
        <v>0</v>
      </c>
      <c r="H12" s="63">
        <f>Table3557[[#This Row],[Year 3 Original Budget Amount]]+Table3557[[#This Row],[Year 3 Change (+/-)]]</f>
        <v>13000</v>
      </c>
    </row>
    <row r="13" spans="1:8" ht="31" x14ac:dyDescent="0.35">
      <c r="A13" s="78" t="s">
        <v>44</v>
      </c>
      <c r="B13" s="65" t="s">
        <v>120</v>
      </c>
      <c r="C13" s="79" t="s">
        <v>124</v>
      </c>
      <c r="D13" s="62"/>
      <c r="E13" s="62"/>
      <c r="F13" s="88">
        <v>37660</v>
      </c>
      <c r="G13" s="63">
        <v>0</v>
      </c>
      <c r="H13" s="63">
        <f>Table3557[[#This Row],[Year 3 Original Budget Amount]]+Table3557[[#This Row],[Year 3 Change (+/-)]]</f>
        <v>37660</v>
      </c>
    </row>
    <row r="14" spans="1:8" ht="62" x14ac:dyDescent="0.35">
      <c r="A14" s="78" t="s">
        <v>45</v>
      </c>
      <c r="B14" s="65" t="s">
        <v>120</v>
      </c>
      <c r="C14" s="66" t="s">
        <v>119</v>
      </c>
      <c r="D14" s="66" t="s">
        <v>119</v>
      </c>
      <c r="E14" s="62" t="s">
        <v>56</v>
      </c>
      <c r="F14" s="88">
        <v>40900</v>
      </c>
      <c r="G14" s="63">
        <f>Table3557[[#This Row],[Year 3 Proposed Budget Revision]]-Table3557[[#This Row],[Year 3 Original Budget Amount]]</f>
        <v>-15900</v>
      </c>
      <c r="H14" s="63">
        <v>25000</v>
      </c>
    </row>
    <row r="15" spans="1:8" ht="62" x14ac:dyDescent="0.35">
      <c r="A15" s="78" t="s">
        <v>78</v>
      </c>
      <c r="B15" s="65" t="s">
        <v>120</v>
      </c>
      <c r="C15" s="62"/>
      <c r="D15" s="66" t="s">
        <v>127</v>
      </c>
      <c r="E15" s="62" t="s">
        <v>56</v>
      </c>
      <c r="F15" s="63">
        <v>0</v>
      </c>
      <c r="G15" s="63">
        <f>15900-169.14</f>
        <v>15730.86</v>
      </c>
      <c r="H15" s="63">
        <v>15900</v>
      </c>
    </row>
    <row r="16" spans="1:8" s="25" customFormat="1" ht="31" x14ac:dyDescent="0.35">
      <c r="A16" s="78" t="s">
        <v>46</v>
      </c>
      <c r="B16" s="65"/>
      <c r="C16" s="62"/>
      <c r="D16" s="62"/>
      <c r="E16" s="62"/>
      <c r="F16" s="63">
        <v>0</v>
      </c>
      <c r="G16" s="63">
        <v>0</v>
      </c>
      <c r="H16" s="63">
        <f>Table3557[[#This Row],[Year 3 Original Budget Amount]]+Table3557[[#This Row],[Year 3 Change (+/-)]]</f>
        <v>0</v>
      </c>
    </row>
    <row r="17" spans="1:8" ht="46.5" x14ac:dyDescent="0.35">
      <c r="A17" s="78" t="s">
        <v>76</v>
      </c>
      <c r="B17" s="65"/>
      <c r="C17" s="62"/>
      <c r="D17" s="62"/>
      <c r="E17" s="62"/>
      <c r="F17" s="63">
        <v>0</v>
      </c>
      <c r="G17" s="63">
        <v>0</v>
      </c>
      <c r="H17" s="63">
        <v>0</v>
      </c>
    </row>
    <row r="18" spans="1:8" ht="31" x14ac:dyDescent="0.35">
      <c r="A18" s="78" t="s">
        <v>79</v>
      </c>
      <c r="B18" s="65"/>
      <c r="C18" s="62"/>
      <c r="D18" s="62"/>
      <c r="E18" s="62"/>
      <c r="F18" s="63">
        <v>0</v>
      </c>
      <c r="G18" s="63">
        <v>0</v>
      </c>
      <c r="H18" s="63">
        <f>Table3557[[#This Row],[Year 3 Original Budget Amount]]+Table3557[[#This Row],[Year 3 Change (+/-)]]</f>
        <v>0</v>
      </c>
    </row>
    <row r="19" spans="1:8" ht="15.5" x14ac:dyDescent="0.35">
      <c r="A19" s="78" t="s">
        <v>47</v>
      </c>
      <c r="B19" s="65" t="s">
        <v>120</v>
      </c>
      <c r="C19" s="61">
        <v>3.4500000000000003E-2</v>
      </c>
      <c r="D19" s="61" t="s">
        <v>125</v>
      </c>
      <c r="E19" s="62" t="s">
        <v>129</v>
      </c>
      <c r="F19" s="63">
        <v>5401</v>
      </c>
      <c r="G19" s="63">
        <v>169.14</v>
      </c>
      <c r="H19" s="63">
        <f>Table3557[[#This Row],[Year 3 Original Budget Amount]]+Table3557[[#This Row],[Year 3 Change (+/-)]]</f>
        <v>5570.14</v>
      </c>
    </row>
    <row r="20" spans="1:8" ht="15.5" x14ac:dyDescent="0.35">
      <c r="A20" s="56" t="s">
        <v>14</v>
      </c>
      <c r="B20" s="56"/>
      <c r="C20" s="21"/>
      <c r="D20" s="57"/>
      <c r="E20" s="57"/>
      <c r="F20" s="58">
        <f>SUM(F10:F19)</f>
        <v>161961</v>
      </c>
      <c r="G20" s="34">
        <f>SUM(G10:G19)</f>
        <v>5.6843418860808015E-13</v>
      </c>
      <c r="H20" s="34">
        <f>SUBTOTAL(109,Table3557[Year 3 Proposed Budget Revision])</f>
        <v>162130.14000000001</v>
      </c>
    </row>
    <row r="22" spans="1:8" x14ac:dyDescent="0.35">
      <c r="F22" s="53"/>
      <c r="G22" s="53"/>
      <c r="H22" s="53">
        <f>SUM(H10:H14)</f>
        <v>140660</v>
      </c>
    </row>
    <row r="23" spans="1:8" x14ac:dyDescent="0.35">
      <c r="H23" s="53">
        <f>H22*0.0396</f>
        <v>5570.1360000000004</v>
      </c>
    </row>
    <row r="24" spans="1:8" x14ac:dyDescent="0.35">
      <c r="H24" s="53">
        <f>H23-F19</f>
        <v>169.13600000000042</v>
      </c>
    </row>
  </sheetData>
  <pageMargins left="0.7" right="0.7" top="0.75" bottom="0.75" header="0.3" footer="0.3"/>
  <pageSetup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3"/>
  <sheetViews>
    <sheetView workbookViewId="0">
      <selection activeCell="B8" sqref="B8"/>
    </sheetView>
  </sheetViews>
  <sheetFormatPr defaultRowHeight="14.5" x14ac:dyDescent="0.35"/>
  <cols>
    <col min="1" max="1" width="40.1796875" customWidth="1"/>
    <col min="2" max="2" width="38.54296875" customWidth="1"/>
  </cols>
  <sheetData>
    <row r="1" spans="1:2" ht="28" x14ac:dyDescent="0.6">
      <c r="A1" s="23" t="s">
        <v>89</v>
      </c>
    </row>
    <row r="2" spans="1:2" ht="15.5" x14ac:dyDescent="0.35">
      <c r="A2" s="3" t="s">
        <v>35</v>
      </c>
    </row>
    <row r="3" spans="1:2" ht="15.5" x14ac:dyDescent="0.35">
      <c r="A3" s="3" t="s">
        <v>1</v>
      </c>
    </row>
    <row r="4" spans="1:2" ht="15.5" x14ac:dyDescent="0.35">
      <c r="A4" s="3" t="s">
        <v>64</v>
      </c>
    </row>
    <row r="5" spans="1:2" ht="31.5" customHeight="1" x14ac:dyDescent="0.35">
      <c r="A5" s="6" t="s">
        <v>65</v>
      </c>
      <c r="B5" s="6" t="s">
        <v>87</v>
      </c>
    </row>
    <row r="6" spans="1:2" ht="15.5" x14ac:dyDescent="0.35">
      <c r="A6" s="7" t="s">
        <v>57</v>
      </c>
      <c r="B6" s="7" t="str">
        <f>Table1[[#This Row],[Please Type LEA Information Below]]</f>
        <v>Oroville City Elementary School District</v>
      </c>
    </row>
    <row r="7" spans="1:2" ht="15.5" x14ac:dyDescent="0.35">
      <c r="A7" s="7" t="s">
        <v>9</v>
      </c>
      <c r="B7" s="34">
        <f>Table2[[#Totals],[Revised Budget Total]]</f>
        <v>613140</v>
      </c>
    </row>
    <row r="8" spans="1:2" ht="15.5" x14ac:dyDescent="0.35">
      <c r="A8" s="7" t="s">
        <v>66</v>
      </c>
      <c r="B8" s="7" t="s">
        <v>133</v>
      </c>
    </row>
    <row r="9" spans="1:2" ht="15.5" x14ac:dyDescent="0.35">
      <c r="A9" s="7" t="s">
        <v>67</v>
      </c>
      <c r="B9" s="89">
        <v>44504</v>
      </c>
    </row>
    <row r="10" spans="1:2" ht="15.5" x14ac:dyDescent="0.35">
      <c r="A10" s="7" t="s">
        <v>68</v>
      </c>
      <c r="B10" s="7"/>
    </row>
    <row r="11" spans="1:2" ht="15.5" x14ac:dyDescent="0.35">
      <c r="A11" s="7" t="s">
        <v>69</v>
      </c>
      <c r="B11" s="7"/>
    </row>
    <row r="12" spans="1:2" ht="15.5" x14ac:dyDescent="0.35">
      <c r="A12" s="33" t="s">
        <v>101</v>
      </c>
      <c r="B12" s="7"/>
    </row>
    <row r="13" spans="1:2" ht="15.5" x14ac:dyDescent="0.35">
      <c r="A13" s="33" t="s">
        <v>102</v>
      </c>
      <c r="B13" s="7"/>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1. Instructions</vt:lpstr>
      <vt:lpstr>2. LEA Information</vt:lpstr>
      <vt:lpstr>3. Proposed Budget Revision</vt:lpstr>
      <vt:lpstr>4. Planning Year Budget Narrat.</vt:lpstr>
      <vt:lpstr>5. Y1 Budget Narrative</vt:lpstr>
      <vt:lpstr>6. Y2 Budget Narrative</vt:lpstr>
      <vt:lpstr>7. Y3 Budget Narrative</vt:lpstr>
      <vt:lpstr>8. Form Approval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2021-11-04T20:20:04Z</dcterms:modified>
</cp:coreProperties>
</file>