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JulieC/Documents/LCAP 21-22/"/>
    </mc:Choice>
  </mc:AlternateContent>
  <xr:revisionPtr revIDLastSave="0" documentId="8_{6BF3BC3B-E7BA-3F4C-8652-A5CE2CBAD77A}" xr6:coauthVersionLast="36" xr6:coauthVersionMax="36" xr10:uidLastSave="{00000000-0000-0000-0000-000000000000}"/>
  <bookViews>
    <workbookView xWindow="0" yWindow="460" windowWidth="28800" windowHeight="12280" tabRatio="826" activeTab="4" xr2:uid="{00000000-000D-0000-FFFF-FFFF00000000}"/>
  </bookViews>
  <sheets>
    <sheet name="Title Page" sheetId="6" r:id="rId1"/>
    <sheet name="Instructions" sheetId="7" r:id="rId2"/>
    <sheet name="Data Input" sheetId="1" r:id="rId3"/>
    <sheet name="Narrative Responses" sheetId="5" r:id="rId4"/>
    <sheet name="Template" sheetId="2" r:id="rId5"/>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9"/>
  <customWorkbookViews>
    <customWorkbookView name="Budgeted Expenditures" guid="{B4A1466A-814B-496F-ACDF-5B04C3E33E28}" includePrintSettings="0" includeHiddenRowCol="0" maximized="1" xWindow="-8" yWindow="22" windowWidth="1936" windowHeight="1066" tabRatio="826" activeSheetId="3" showFormulaBar="0"/>
    <customWorkbookView name="Data Narrative" guid="{E073F255-81E0-4EB2-9325-A45DCDEB7373}" includePrintSettings="0" includeHiddenRowCol="0" maximized="1" xWindow="-8" yWindow="22" windowWidth="1936" windowHeight="1066" tabRatio="82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 l="1"/>
  <c r="B11" i="1" l="1"/>
  <c r="A12" i="2" l="1"/>
  <c r="A4" i="5" l="1"/>
  <c r="A15" i="2" s="1"/>
  <c r="A18" i="2" l="1"/>
  <c r="A17" i="2"/>
  <c r="A21" i="1" l="1"/>
  <c r="A16" i="2" l="1"/>
  <c r="A5" i="5" l="1"/>
  <c r="A7" i="2" l="1"/>
  <c r="A8" i="2"/>
  <c r="A4" i="2" l="1"/>
  <c r="A16" i="1" l="1"/>
  <c r="A8" i="1"/>
  <c r="A5" i="2" l="1"/>
  <c r="B15" i="1" l="1"/>
  <c r="A9" i="2" s="1"/>
  <c r="A2" i="2" l="1"/>
  <c r="A3" i="2"/>
  <c r="B20"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00000000-0006-0000-0200-000004000000}">
      <text>
        <r>
          <rPr>
            <sz val="9"/>
            <color indexed="81"/>
            <rFont val="Tahoma"/>
            <family val="2"/>
          </rPr>
          <t>Enter the total amount of LCFF funds the LEA estimates it will receive in the coming School Year.</t>
        </r>
      </text>
    </comment>
    <comment ref="B10" authorId="1" shapeId="0" xr:uid="{00000000-0006-0000-0200-000005000000}">
      <text>
        <r>
          <rPr>
            <sz val="9"/>
            <color indexed="81"/>
            <rFont val="Tahoma"/>
            <family val="2"/>
          </rPr>
          <t>Enter the total amount of LCFF supplemental &amp; concentration grants the LEA estimates it will receive in the coming school year</t>
        </r>
      </text>
    </comment>
    <comment ref="B12" authorId="1" shapeId="0" xr:uid="{00000000-0006-0000-0200-000006000000}">
      <text>
        <r>
          <rPr>
            <sz val="9"/>
            <color indexed="81"/>
            <rFont val="Tahoma"/>
            <family val="2"/>
          </rPr>
          <t>Enter the total amount of other state funds (excluding LCFF funds) the LEA estimates it will receive in the coming school year</t>
        </r>
      </text>
    </comment>
    <comment ref="B13" authorId="1" shapeId="0" xr:uid="{00000000-0006-0000-0200-000007000000}">
      <text>
        <r>
          <rPr>
            <sz val="9"/>
            <color indexed="81"/>
            <rFont val="Tahoma"/>
            <family val="2"/>
          </rPr>
          <t>Enter the total amount of local funds and entitlements the LEA estimates it will receive  in the coming school year</t>
        </r>
      </text>
    </comment>
    <comment ref="B14" authorId="1" shapeId="0" xr:uid="{00000000-0006-0000-0200-000008000000}">
      <text>
        <r>
          <rPr>
            <sz val="9"/>
            <color indexed="81"/>
            <rFont val="Tahoma"/>
            <family val="2"/>
          </rPr>
          <t>Enter the estimated  amount of federal funds (including all Every Student Succeeds Act Title funds) the LEA expects to receive in the coming year</t>
        </r>
      </text>
    </comment>
    <comment ref="B17" authorId="1" shapeId="0" xr:uid="{00000000-0006-0000-0200-000009000000}">
      <text>
        <r>
          <rPr>
            <sz val="9"/>
            <color indexed="81"/>
            <rFont val="Tahoma"/>
            <family val="2"/>
          </rPr>
          <t>Enter the total budgeted General Fund expenditures for the Coming LCAP year</t>
        </r>
      </text>
    </comment>
    <comment ref="B18" authorId="1" shapeId="0" xr:uid="{00000000-0006-0000-0200-00000A000000}">
      <text>
        <r>
          <rPr>
            <sz val="9"/>
            <color indexed="81"/>
            <rFont val="Tahoma"/>
            <family val="2"/>
          </rPr>
          <t>Enter the total amount of budgeted expenditures included in the LCAP for the Coming LCAP Year</t>
        </r>
      </text>
    </comment>
    <comment ref="B19" authorId="1" shapeId="0" xr:uid="{00000000-0006-0000-0200-00000B000000}">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00000000-0006-0000-0200-00000C000000}">
      <text>
        <r>
          <rPr>
            <sz val="9"/>
            <color indexed="81"/>
            <rFont val="Tahoma"/>
            <family val="2"/>
          </rPr>
          <t>Enter the total of the budgeted expenditures, from all fund sources, that are identified as contributing to the increased or improved services for unduplicated students included in the Learning Continuity Plan</t>
        </r>
      </text>
    </comment>
    <comment ref="B23" authorId="1" shapeId="0" xr:uid="{00000000-0006-0000-0200-00000D000000}">
      <text>
        <r>
          <rPr>
            <sz val="9"/>
            <color indexed="81"/>
            <rFont val="Tahoma"/>
            <family val="2"/>
          </rPr>
          <t>Enter the total of the estimated actual expenditures (from all fund sources) associated with the actions that were identified as contributing to increasing or improving services for unduplicated students in the Learning Continuity Plan</t>
        </r>
      </text>
    </comment>
  </commentList>
</comments>
</file>

<file path=xl/sharedStrings.xml><?xml version="1.0" encoding="utf-8"?>
<sst xmlns="http://schemas.openxmlformats.org/spreadsheetml/2006/main" count="75" uniqueCount="70">
  <si>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</si>
  <si>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</si>
  <si>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</si>
  <si>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</si>
  <si>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</si>
  <si>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</si>
  <si>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</si>
  <si>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</si>
  <si>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</si>
  <si>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</si>
  <si>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</si>
  <si>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</si>
  <si>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</si>
  <si>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</si>
  <si>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</si>
  <si>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</si>
  <si>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</si>
  <si>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Total Budgeted Expenditures for High Needs Students in the Learning Continuity Plan</t>
  </si>
  <si>
    <t>Local Control Funding Formula (LCFF) Budget Overview for Parents Template</t>
  </si>
  <si>
    <t>*NOTE: The "High Needs Students" referred to below are Unduplicated Students for LCFF funding purposes.</t>
  </si>
  <si>
    <t xml:space="preserve">These instructions are for the completion of the Local Control Funding Formula (LCFF) Budget Overview for Parents. </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</si>
  <si>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</si>
  <si>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</si>
  <si>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</si>
  <si>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</si>
  <si>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</si>
  <si>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[Respond to the prompt here; if there is no prompt a response is not required.]</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</si>
  <si>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</si>
  <si>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</si>
  <si>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</si>
  <si>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</si>
  <si>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</si>
  <si>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All other state funds (row 12):</t>
    </r>
    <r>
      <rPr>
        <sz val="12"/>
        <color theme="1"/>
        <rFont val="Arial"/>
        <family val="2"/>
      </rPr>
      <t xml:space="preserve"> This amount is the total amount of other state funds (do not include including LCFF funds) the LEA estimates it will receive.</t>
    </r>
  </si>
  <si>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</si>
  <si>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t>Actual Expenditures for High Needs Students in Learning Continuity Plan</t>
  </si>
  <si>
    <t>Total Budgeted Expenditures in the LCAP</t>
  </si>
  <si>
    <t>Expenditures not in the LCAP</t>
  </si>
  <si>
    <t>All federal funds</t>
  </si>
  <si>
    <t>Coming School Year:</t>
  </si>
  <si>
    <t xml:space="preserve">Current School Year:   </t>
  </si>
  <si>
    <t>LEA Information (rows 2-4)</t>
  </si>
  <si>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</si>
  <si>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</si>
  <si>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</si>
  <si>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Total Budgeted Expenditures for the Coming School Year</t>
  </si>
  <si>
    <r>
      <rPr>
        <b/>
        <sz val="12"/>
        <color theme="1"/>
        <rFont val="Arial"/>
        <family val="2"/>
      </rPr>
      <t xml:space="preserve">• Total Budgeted Expenditures for High Needs Students in the LCAP (row 19): </t>
    </r>
    <r>
      <rPr>
        <sz val="12"/>
        <color theme="1"/>
        <rFont val="Arial"/>
        <family val="2"/>
      </rPr>
      <t xml:space="preserve">This is the total amount of the budgeted expenditures, from all fund sources, associated with the actions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</si>
  <si>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</si>
  <si>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t>Notice that there are five tabs along the bottom of the workbook titled: ‘Title Page’, ‘Instructions’, ‘Data Input’, ‘Narrative Responses’, and ‘Template’.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stakeholders. To start, ensure that you are on the ‘Data Input’ worksheet by clicking on the ‘Data Input’ in the lower left hand side.</t>
  </si>
  <si>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</si>
  <si>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2021 – 22</t>
  </si>
  <si>
    <t>2020 – 21</t>
  </si>
  <si>
    <t>The LEA must enter the LEA name, county district school (CDS) code (14 digits), and LEA contact information (name, phone number and email address) in the corresponding blue boxes.</t>
  </si>
  <si>
    <t>For the 2021–22 Budget Overview for Parents, the dates for the Coming School Year (2021–22) and the Current School Year (2020–21) have been prepopulated.</t>
  </si>
  <si>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</si>
  <si>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t>The total of the Projected General Fund Revenue should equal the amount indicated in the SACS Budget Fund Form 01, Column F, row A.5 (Total Revenues).</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</si>
  <si>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</si>
  <si>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t>Expenditures for High Needs Students in the Current School Year</t>
  </si>
  <si>
    <r>
      <rPr>
        <b/>
        <sz val="12"/>
        <color theme="1"/>
        <rFont val="Arial"/>
        <family val="2"/>
      </rPr>
      <t xml:space="preserve">• Total Budgeted Expenditures for High Needs Students in the Learning Continuity and Attendance Plan (Learning Continuity Plan) (row 22): </t>
    </r>
    <r>
      <rPr>
        <sz val="12"/>
        <color theme="1"/>
        <rFont val="Arial"/>
        <family val="2"/>
      </rPr>
      <t xml:space="preserve">This amount is the total of the budgeted expenditures, from all fund sources, for the planned actions included in the Learning Continuity Plan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</si>
  <si>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Learning Continuity Plan (row 23): </t>
    </r>
    <r>
      <rPr>
        <sz val="12"/>
        <color theme="1"/>
        <rFont val="Arial"/>
        <family val="2"/>
      </rPr>
      <t xml:space="preserve">This is the total of the estimated actual expenditures, from all fund sources, for the actions included in the Learning Continuity Plan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Learning Continuity Plan.</t>
    </r>
  </si>
  <si>
    <t>Briefly describe any of the General Fund Budget Expenditures for the school year not included in the Local Control and Accountability Plan (LCAP).</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</si>
  <si>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</si>
  <si>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</si>
  <si>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</si>
  <si>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t>Developed by the California Department of Education, March 2021</t>
  </si>
  <si>
    <t>The LCFF gives school districts more flexibility in deciding how to use state funds. In exchange, school districts must work with parents, educators, students, and the community to develop a Local Control and Accountability Plan (LCAP) that shows how they will use these funds to serve students.</t>
  </si>
  <si>
    <t>04-61382-0000000</t>
  </si>
  <si>
    <t xml:space="preserve">The expenditures for high needs students 2020-21 came in slightly under the original budget due to an planned expenditure that was not completed.  Those funds were then reallocated to other items that did not fall under a Contributing category.  </t>
  </si>
  <si>
    <t>HomeTech Charter School</t>
  </si>
  <si>
    <t>Julie Crandall, jcrandalll@hometech.org, 530-872-1171</t>
  </si>
  <si>
    <t>In addition to those expenditures included in the LCAP, expenditures in the General Fund also include administrative and clerical salaries and benefits, maintenance costs, utilities and facility costs, and the costs associated with providing Special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</si>
</sst>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5" fillId="0" borderId="29" applyNumberFormat="0" applyFill="0" applyAlignment="0" applyProtection="0"/>
    <xf numFmtId="0" fontId="16"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3" fillId="0" borderId="0" xfId="0" applyFont="1"/>
    <xf numFmtId="0" fontId="4" fillId="0" borderId="0" xfId="0" applyFont="1"/>
    <xf numFmtId="0" fontId="4" fillId="0" borderId="0" xfId="0" applyFont="1" applyBorder="1"/>
    <xf numFmtId="0" fontId="3" fillId="0" borderId="0" xfId="0" applyFont="1" applyAlignment="1"/>
    <xf numFmtId="0" fontId="3" fillId="0" borderId="0" xfId="0" applyFont="1" applyBorder="1"/>
    <xf numFmtId="0" fontId="3" fillId="0" borderId="0" xfId="0" applyFont="1" applyAlignment="1">
      <alignment wrapText="1"/>
    </xf>
    <xf numFmtId="0" fontId="6" fillId="0" borderId="0" xfId="0" applyFont="1" applyAlignment="1">
      <alignment wrapText="1"/>
    </xf>
    <xf numFmtId="0" fontId="0" fillId="0" borderId="0" xfId="0" applyAlignment="1"/>
    <xf numFmtId="0" fontId="4" fillId="0" borderId="0" xfId="0" applyFont="1" applyAlignment="1"/>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6" fillId="5" borderId="2" xfId="0" applyFont="1" applyFill="1" applyBorder="1" applyAlignment="1" applyProtection="1">
      <alignment vertical="center" wrapText="1"/>
    </xf>
    <xf numFmtId="0" fontId="6" fillId="0" borderId="0" xfId="0" applyFont="1" applyAlignment="1">
      <alignment horizontal="left" vertical="top" wrapText="1"/>
    </xf>
    <xf numFmtId="0" fontId="5" fillId="3"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4" borderId="1" xfId="0" applyFont="1" applyFill="1" applyBorder="1" applyAlignment="1" applyProtection="1">
      <alignment vertical="center" wrapText="1"/>
    </xf>
    <xf numFmtId="0" fontId="5" fillId="3" borderId="1" xfId="0" applyFont="1" applyFill="1" applyBorder="1" applyAlignment="1" applyProtection="1">
      <alignment horizontal="left" vertical="center" wrapText="1"/>
    </xf>
    <xf numFmtId="0" fontId="7" fillId="0" borderId="0" xfId="0" applyFont="1" applyAlignment="1" applyProtection="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vertical="center" wrapText="1"/>
    </xf>
    <xf numFmtId="164" fontId="6" fillId="6" borderId="15" xfId="0" applyNumberFormat="1" applyFont="1" applyFill="1" applyBorder="1" applyAlignment="1" applyProtection="1">
      <alignment vertical="center" wrapText="1"/>
      <protection locked="0"/>
    </xf>
    <xf numFmtId="164" fontId="6" fillId="6" borderId="16" xfId="0" applyNumberFormat="1" applyFont="1" applyFill="1" applyBorder="1" applyAlignment="1" applyProtection="1">
      <alignment vertical="center" wrapText="1"/>
    </xf>
    <xf numFmtId="49" fontId="5" fillId="0" borderId="17" xfId="0" applyNumberFormat="1" applyFont="1" applyBorder="1" applyAlignment="1" applyProtection="1">
      <alignment horizontal="left" vertical="center" wrapText="1"/>
    </xf>
    <xf numFmtId="49" fontId="5" fillId="0" borderId="19" xfId="0" applyNumberFormat="1" applyFont="1" applyBorder="1" applyAlignment="1" applyProtection="1">
      <alignment horizontal="left" vertical="center" wrapText="1"/>
    </xf>
    <xf numFmtId="164" fontId="6" fillId="6" borderId="23" xfId="0" applyNumberFormat="1" applyFont="1" applyFill="1" applyBorder="1" applyAlignment="1" applyProtection="1">
      <alignment vertical="center" wrapText="1"/>
      <protection locked="0"/>
    </xf>
    <xf numFmtId="164" fontId="6" fillId="6" borderId="24" xfId="0" applyNumberFormat="1" applyFont="1" applyFill="1" applyBorder="1" applyAlignment="1" applyProtection="1">
      <alignment vertical="center" wrapText="1"/>
      <protection locked="0"/>
    </xf>
    <xf numFmtId="0" fontId="5" fillId="4" borderId="6" xfId="0" applyFont="1" applyFill="1" applyBorder="1" applyAlignment="1" applyProtection="1">
      <alignment horizontal="center" vertical="center"/>
    </xf>
    <xf numFmtId="164" fontId="6" fillId="6" borderId="25" xfId="0" applyNumberFormat="1" applyFont="1" applyFill="1" applyBorder="1" applyAlignment="1" applyProtection="1">
      <alignment vertical="center" wrapText="1"/>
      <protection locked="0"/>
    </xf>
    <xf numFmtId="0" fontId="10" fillId="7" borderId="0" xfId="0" applyFont="1" applyFill="1" applyAlignment="1">
      <alignment wrapText="1"/>
    </xf>
    <xf numFmtId="49" fontId="5" fillId="0" borderId="21" xfId="0" applyNumberFormat="1" applyFont="1" applyBorder="1" applyAlignment="1" applyProtection="1">
      <alignment horizontal="left" vertical="center" wrapText="1"/>
    </xf>
    <xf numFmtId="0" fontId="11" fillId="0" borderId="0" xfId="0" applyFont="1" applyAlignment="1" applyProtection="1">
      <alignment horizontal="left" vertical="center" wrapText="1"/>
    </xf>
    <xf numFmtId="0" fontId="6" fillId="0" borderId="0" xfId="0" applyFont="1" applyBorder="1" applyAlignment="1" applyProtection="1">
      <alignment horizontal="left" vertical="top" wrapText="1"/>
    </xf>
    <xf numFmtId="0" fontId="0" fillId="0" borderId="0" xfId="0" applyProtection="1"/>
    <xf numFmtId="0" fontId="3" fillId="0" borderId="0" xfId="0" applyFont="1" applyProtection="1"/>
    <xf numFmtId="0" fontId="8" fillId="0" borderId="0" xfId="0" applyFont="1" applyAlignment="1" applyProtection="1">
      <alignment horizontal="center" vertical="top"/>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28"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2" fillId="0" borderId="0" xfId="0" applyFont="1" applyAlignment="1">
      <alignment horizontal="center"/>
    </xf>
    <xf numFmtId="0" fontId="1" fillId="0" borderId="0" xfId="0" applyFont="1"/>
    <xf numFmtId="0" fontId="1" fillId="0" borderId="0" xfId="0" applyFont="1" applyAlignment="1">
      <alignment wrapText="1"/>
    </xf>
    <xf numFmtId="0" fontId="14" fillId="0" borderId="0" xfId="0" applyNumberFormat="1" applyFont="1" applyBorder="1" applyAlignment="1" applyProtection="1">
      <alignment horizontal="center" vertical="top" wrapText="1"/>
    </xf>
    <xf numFmtId="0" fontId="14" fillId="0" borderId="0" xfId="0" applyFont="1" applyAlignment="1" applyProtection="1">
      <alignment horizontal="center" vertical="top" wrapText="1"/>
    </xf>
    <xf numFmtId="0" fontId="14"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5"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6" fillId="0" borderId="0" xfId="2" applyBorder="1" applyAlignment="1">
      <alignment horizontal="left" vertical="center" wrapText="1"/>
    </xf>
    <xf numFmtId="0" fontId="5" fillId="0" borderId="0" xfId="0" applyFont="1" applyProtection="1"/>
    <xf numFmtId="0" fontId="2" fillId="8" borderId="31" xfId="3" applyProtection="1"/>
    <xf numFmtId="0" fontId="2" fillId="8" borderId="31" xfId="3" applyAlignment="1" applyProtection="1">
      <alignment wrapText="1"/>
    </xf>
    <xf numFmtId="0" fontId="16" fillId="0" borderId="0" xfId="2" applyBorder="1" applyAlignment="1"/>
    <xf numFmtId="0" fontId="16"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7" fillId="0" borderId="0" xfId="1" applyFont="1" applyBorder="1" applyAlignment="1">
      <alignment horizontal="center" wrapText="1"/>
    </xf>
    <xf numFmtId="49" fontId="1" fillId="2" borderId="22" xfId="0" applyNumberFormat="1" applyFont="1" applyFill="1" applyBorder="1" applyAlignment="1" applyProtection="1">
      <alignment horizontal="left" vertical="center" wrapText="1"/>
    </xf>
    <xf numFmtId="49" fontId="1" fillId="2" borderId="20" xfId="0" applyNumberFormat="1" applyFont="1" applyFill="1" applyBorder="1" applyAlignment="1" applyProtection="1">
      <alignment horizontal="left" vertical="center" wrapText="1"/>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3" borderId="32" xfId="0" applyFont="1" applyFill="1" applyBorder="1" applyAlignment="1" applyProtection="1">
      <alignment vertical="center" wrapText="1"/>
    </xf>
    <xf numFmtId="0" fontId="1" fillId="0" borderId="0" xfId="0" applyFont="1" applyBorder="1" applyAlignment="1" applyProtection="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pplyProtection="1">
      <alignment vertical="center" wrapText="1"/>
    </xf>
    <xf numFmtId="0" fontId="1" fillId="0" borderId="9" xfId="0" applyFont="1" applyBorder="1" applyAlignment="1">
      <alignment horizontal="left" vertical="center"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2773823272090989"/>
                  <c:y val="-0.1217540763435214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$875,531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0">
                  <c:v>168837</c:v>
                </c:pt>
                <c:pt idx="1">
                  <c:v>706694</c:v>
                </c:pt>
                <c:pt idx="2">
                  <c:v>91859</c:v>
                </c:pt>
                <c:pt idx="3">
                  <c:v>1250</c:v>
                </c:pt>
                <c:pt idx="4">
                  <c:v>0</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pt idx="0">
                  <c:v>1198152</c:v>
                </c:pt>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pt idx="0">
                  <c:v>313141</c:v>
                </c:pt>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Learning Continuity Plan</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pt idx="0" formatCode="_(&quot;$&quot;* #,##0_);_(&quot;$&quot;* \(#,##0\);_(&quot;$&quot;* &quot;-&quot;??_);_(@_)">
                  <c:v>46873</c:v>
                </c:pt>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Learning Continuity Plan</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pt idx="0" formatCode="_(&quot;$&quot;* #,##0_);_(&quot;$&quot;* \(#,##0\);_(&quot;$&quot;* &quot;-&quot;??_);_(@_)">
                  <c:v>23500</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showRuler="0" zoomScaleNormal="100" workbookViewId="0"/>
  </sheetViews>
  <sheetFormatPr baseColWidth="10" defaultColWidth="8.83203125" defaultRowHeight="15" x14ac:dyDescent="0.2"/>
  <cols>
    <col min="1" max="1" width="105.1640625" customWidth="1"/>
  </cols>
  <sheetData>
    <row r="1" spans="1:1" ht="409.5" customHeight="1" x14ac:dyDescent="0.6">
      <c r="A1" s="70" t="s">
        <v>18</v>
      </c>
    </row>
    <row r="2" spans="1:1" ht="18" x14ac:dyDescent="0.2">
      <c r="A2" s="47" t="s">
        <v>63</v>
      </c>
    </row>
  </sheetData>
  <sheetProtection algorithmName="SHA-512" hashValue="hWqDx8PjrmQWQvqTvfTguRffHARSwjm26QYjtcH9jjVUz9Ffz8UkQ3Y8TtDil19LW+vbHKL+R0QA91fvAqw/8w==" saltValue="B4e5RetZjaoZAVV55yD/Dg==" spinCount="100000" sheet="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showGridLines="0" showRuler="0" zoomScaleNormal="100" workbookViewId="0"/>
  </sheetViews>
  <sheetFormatPr baseColWidth="10" defaultColWidth="9.1640625" defaultRowHeight="16" x14ac:dyDescent="0.2"/>
  <cols>
    <col min="1" max="1" width="101.5" style="49" customWidth="1"/>
    <col min="2" max="16384" width="9.1640625" style="48"/>
  </cols>
  <sheetData>
    <row r="1" spans="1:1" ht="25.25" customHeight="1" x14ac:dyDescent="0.2">
      <c r="A1" s="61" t="s">
        <v>29</v>
      </c>
    </row>
    <row r="2" spans="1:1" ht="36.75" customHeight="1" x14ac:dyDescent="0.2">
      <c r="A2" s="57" t="s">
        <v>20</v>
      </c>
    </row>
    <row r="3" spans="1:1" ht="165" customHeight="1" x14ac:dyDescent="0.2">
      <c r="A3" s="57" t="s">
        <v>47</v>
      </c>
    </row>
    <row r="4" spans="1:1" ht="44.25" customHeight="1" x14ac:dyDescent="0.2">
      <c r="A4" s="58" t="s">
        <v>19</v>
      </c>
    </row>
    <row r="5" spans="1:1" ht="26.25" customHeight="1" x14ac:dyDescent="0.2">
      <c r="A5" s="63" t="s">
        <v>25</v>
      </c>
    </row>
    <row r="6" spans="1:1" ht="27" customHeight="1" x14ac:dyDescent="0.2">
      <c r="A6" s="62" t="s">
        <v>40</v>
      </c>
    </row>
    <row r="7" spans="1:1" ht="40" customHeight="1" x14ac:dyDescent="0.2">
      <c r="A7" s="57" t="s">
        <v>51</v>
      </c>
    </row>
    <row r="8" spans="1:1" ht="36" customHeight="1" x14ac:dyDescent="0.2">
      <c r="A8" s="57" t="s">
        <v>52</v>
      </c>
    </row>
    <row r="9" spans="1:1" ht="27.75" customHeight="1" x14ac:dyDescent="0.2">
      <c r="A9" s="67" t="s">
        <v>41</v>
      </c>
    </row>
    <row r="10" spans="1:1" ht="52.5" customHeight="1" x14ac:dyDescent="0.2">
      <c r="A10" s="57" t="s">
        <v>42</v>
      </c>
    </row>
    <row r="11" spans="1:1" ht="96.75" customHeight="1" x14ac:dyDescent="0.2">
      <c r="A11" s="57" t="s">
        <v>61</v>
      </c>
    </row>
    <row r="12" spans="1:1" ht="86.25" customHeight="1" x14ac:dyDescent="0.2">
      <c r="A12" s="57" t="s">
        <v>53</v>
      </c>
    </row>
    <row r="13" spans="1:1" ht="38.25" customHeight="1" x14ac:dyDescent="0.2">
      <c r="A13" s="57" t="s">
        <v>32</v>
      </c>
    </row>
    <row r="14" spans="1:1" ht="39.75" customHeight="1" x14ac:dyDescent="0.2">
      <c r="A14" s="57" t="s">
        <v>33</v>
      </c>
    </row>
    <row r="15" spans="1:1" ht="40.5" customHeight="1" x14ac:dyDescent="0.2">
      <c r="A15" s="57" t="s">
        <v>43</v>
      </c>
    </row>
    <row r="16" spans="1:1" ht="38.25" customHeight="1" x14ac:dyDescent="0.2">
      <c r="A16" s="57" t="s">
        <v>54</v>
      </c>
    </row>
    <row r="17" spans="1:1" ht="26.25" customHeight="1" x14ac:dyDescent="0.2">
      <c r="A17" s="67" t="s">
        <v>44</v>
      </c>
    </row>
    <row r="18" spans="1:1" ht="157.5" customHeight="1" x14ac:dyDescent="0.2">
      <c r="A18" s="57" t="s">
        <v>55</v>
      </c>
    </row>
    <row r="19" spans="1:1" ht="55.5" customHeight="1" x14ac:dyDescent="0.2">
      <c r="A19" s="57" t="s">
        <v>62</v>
      </c>
    </row>
    <row r="20" spans="1:1" ht="70.5" customHeight="1" x14ac:dyDescent="0.2">
      <c r="A20" s="57" t="s">
        <v>45</v>
      </c>
    </row>
    <row r="21" spans="1:1" ht="22.5" customHeight="1" x14ac:dyDescent="0.2">
      <c r="A21" s="67" t="s">
        <v>56</v>
      </c>
    </row>
    <row r="22" spans="1:1" ht="88.5" customHeight="1" x14ac:dyDescent="0.2">
      <c r="A22" s="57" t="s">
        <v>57</v>
      </c>
    </row>
    <row r="23" spans="1:1" ht="84.75" customHeight="1" x14ac:dyDescent="0.2">
      <c r="A23" s="57" t="s">
        <v>58</v>
      </c>
    </row>
    <row r="24" spans="1:1" ht="27.75" customHeight="1" x14ac:dyDescent="0.2">
      <c r="A24" s="64" t="s">
        <v>21</v>
      </c>
    </row>
    <row r="25" spans="1:1" ht="48.75" customHeight="1" x14ac:dyDescent="0.2">
      <c r="A25" s="57" t="s">
        <v>22</v>
      </c>
    </row>
    <row r="26" spans="1:1" ht="53.25" customHeight="1" x14ac:dyDescent="0.2">
      <c r="A26" s="57" t="s">
        <v>60</v>
      </c>
    </row>
    <row r="27" spans="1:1" ht="68.25" customHeight="1" x14ac:dyDescent="0.2">
      <c r="A27" s="57" t="s">
        <v>46</v>
      </c>
    </row>
    <row r="28" spans="1:1" ht="20" customHeight="1" x14ac:dyDescent="0.2">
      <c r="A28" s="57" t="s">
        <v>24</v>
      </c>
    </row>
    <row r="29" spans="1:1" ht="20" customHeight="1" x14ac:dyDescent="0.2">
      <c r="A29" s="57" t="s">
        <v>23</v>
      </c>
    </row>
    <row r="30" spans="1:1" ht="83.25" customHeight="1" x14ac:dyDescent="0.2">
      <c r="A30" s="57" t="s">
        <v>48</v>
      </c>
    </row>
    <row r="31" spans="1:1" ht="20" customHeight="1" x14ac:dyDescent="0.2">
      <c r="A31" s="57" t="s">
        <v>24</v>
      </c>
    </row>
    <row r="32" spans="1:1" ht="20" customHeight="1" x14ac:dyDescent="0.2">
      <c r="A32" s="57" t="s">
        <v>23</v>
      </c>
    </row>
  </sheetData>
  <sheetProtection algorithmName="SHA-512" hashValue="QnALfA7ZCrIMhsyg93bMuzaVnvZJVisJQksh0yOf+Ku0ACUPMqOfAYIZwwIL/X99IwPAg7Hpewk16ZCIw15UBA==" saltValue="/YasGTDUfg1DIoDTo/jW+w==" spinCount="100000" sheet="1" formatRows="0"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showRuler="0" zoomScaleNormal="100" workbookViewId="0">
      <selection activeCell="B2" sqref="B2"/>
    </sheetView>
  </sheetViews>
  <sheetFormatPr baseColWidth="10" defaultColWidth="9.1640625" defaultRowHeight="14" x14ac:dyDescent="0.15"/>
  <cols>
    <col min="1" max="1" width="50.1640625" style="6" customWidth="1"/>
    <col min="2" max="2" width="47.33203125" style="6" customWidth="1"/>
    <col min="3" max="3" width="9.1640625" style="1"/>
    <col min="4" max="4" width="3.83203125" style="1" customWidth="1"/>
    <col min="5" max="5" width="9.1640625" style="1"/>
    <col min="6" max="6" width="11.33203125" style="1" bestFit="1" customWidth="1"/>
    <col min="7" max="7" width="14.33203125" style="1" customWidth="1"/>
    <col min="8" max="8" width="5.6640625" style="1" customWidth="1"/>
    <col min="9" max="16384" width="9.1640625" style="1"/>
  </cols>
  <sheetData>
    <row r="1" spans="1:9" ht="20" thickBot="1" x14ac:dyDescent="0.25">
      <c r="A1" s="65" t="s">
        <v>27</v>
      </c>
    </row>
    <row r="2" spans="1:9" ht="20" customHeight="1" x14ac:dyDescent="0.15">
      <c r="A2" s="26" t="s">
        <v>0</v>
      </c>
      <c r="B2" s="53" t="s">
        <v>67</v>
      </c>
      <c r="C2" s="2"/>
      <c r="D2" s="2"/>
      <c r="E2" s="3"/>
      <c r="F2" s="2"/>
      <c r="G2" s="2"/>
      <c r="H2" s="2"/>
      <c r="I2" s="2"/>
    </row>
    <row r="3" spans="1:9" ht="20" customHeight="1" x14ac:dyDescent="0.15">
      <c r="A3" s="27" t="s">
        <v>1</v>
      </c>
      <c r="B3" s="77" t="s">
        <v>65</v>
      </c>
      <c r="C3" s="2"/>
      <c r="D3" s="2"/>
      <c r="E3" s="2"/>
    </row>
    <row r="4" spans="1:9" ht="19.5" customHeight="1" x14ac:dyDescent="0.15">
      <c r="A4" s="27" t="s">
        <v>2</v>
      </c>
      <c r="B4" s="54" t="s">
        <v>68</v>
      </c>
      <c r="C4" s="2"/>
      <c r="D4" s="2"/>
      <c r="E4" s="2"/>
    </row>
    <row r="5" spans="1:9" ht="22.5" customHeight="1" x14ac:dyDescent="0.15">
      <c r="A5" s="27" t="s">
        <v>38</v>
      </c>
      <c r="B5" s="72" t="s">
        <v>49</v>
      </c>
      <c r="C5" s="2"/>
      <c r="D5" s="2"/>
      <c r="E5" s="2"/>
    </row>
    <row r="6" spans="1:9" ht="22.5" customHeight="1" thickBot="1" x14ac:dyDescent="0.2">
      <c r="A6" s="33" t="s">
        <v>39</v>
      </c>
      <c r="B6" s="71" t="s">
        <v>50</v>
      </c>
      <c r="C6" s="2"/>
      <c r="D6" s="2"/>
      <c r="E6" s="2"/>
    </row>
    <row r="7" spans="1:9" ht="46" thickBot="1" x14ac:dyDescent="0.2">
      <c r="A7" s="34" t="s">
        <v>12</v>
      </c>
      <c r="B7" s="19" t="s">
        <v>10</v>
      </c>
      <c r="C7" s="2"/>
      <c r="D7" s="2"/>
    </row>
    <row r="8" spans="1:9" ht="34" x14ac:dyDescent="0.2">
      <c r="A8" s="18" t="str">
        <f>CONCATENATE("Projected General Fund Revenue for the ", IF(LCAP_Year="", "[Coming LCAP Year]", LCAP_Year), " School Year")</f>
        <v>Projected General Fund Revenue for the 2021 – 22 School Year</v>
      </c>
      <c r="B8" s="15" t="s">
        <v>9</v>
      </c>
      <c r="C8"/>
      <c r="D8" s="2"/>
    </row>
    <row r="9" spans="1:9" ht="20" customHeight="1" x14ac:dyDescent="0.2">
      <c r="A9" s="10" t="s">
        <v>7</v>
      </c>
      <c r="B9" s="24">
        <v>875531</v>
      </c>
      <c r="C9"/>
      <c r="D9" s="2"/>
    </row>
    <row r="10" spans="1:9" ht="20" customHeight="1" x14ac:dyDescent="0.2">
      <c r="A10" s="43" t="s">
        <v>31</v>
      </c>
      <c r="B10" s="24">
        <v>168837</v>
      </c>
      <c r="C10"/>
      <c r="D10" s="2"/>
      <c r="E10" s="2"/>
      <c r="F10" s="2"/>
      <c r="G10" s="2"/>
    </row>
    <row r="11" spans="1:9" ht="20" hidden="1" customHeight="1" x14ac:dyDescent="0.2">
      <c r="A11" s="10" t="s">
        <v>15</v>
      </c>
      <c r="B11" s="78">
        <f>SUM(LCAP_Year_LCFF_Funds-LCAP_Year_SC_Grants)</f>
        <v>706694</v>
      </c>
      <c r="C11"/>
      <c r="D11" s="2"/>
      <c r="E11" s="2"/>
      <c r="F11" s="2"/>
      <c r="G11" s="2"/>
    </row>
    <row r="12" spans="1:9" ht="20" customHeight="1" x14ac:dyDescent="0.2">
      <c r="A12" s="10" t="s">
        <v>3</v>
      </c>
      <c r="B12" s="24">
        <v>91859</v>
      </c>
      <c r="C12"/>
      <c r="D12" s="2"/>
    </row>
    <row r="13" spans="1:9" ht="20" customHeight="1" x14ac:dyDescent="0.2">
      <c r="A13" s="10" t="s">
        <v>4</v>
      </c>
      <c r="B13" s="24">
        <v>1250</v>
      </c>
      <c r="C13"/>
      <c r="D13" s="2"/>
    </row>
    <row r="14" spans="1:9" ht="20" customHeight="1" thickBot="1" x14ac:dyDescent="0.25">
      <c r="A14" s="75" t="s">
        <v>37</v>
      </c>
      <c r="B14" s="29">
        <v>0</v>
      </c>
      <c r="C14"/>
      <c r="D14" s="2"/>
    </row>
    <row r="15" spans="1:9" ht="20" customHeight="1" thickTop="1" thickBot="1" x14ac:dyDescent="0.25">
      <c r="A15" s="11" t="s">
        <v>5</v>
      </c>
      <c r="B15" s="25">
        <f>SUM(LCAP_Year_LCFF_Funds,LCAP_Year_Other_Funds,LCAP_Year_Local_Funds,LCAP_Year_Federal_Funds)</f>
        <v>968640</v>
      </c>
      <c r="C15"/>
      <c r="D15" s="2"/>
    </row>
    <row r="16" spans="1:9" ht="34" x14ac:dyDescent="0.2">
      <c r="A16" s="12" t="str">
        <f>CONCATENATE("Total Budgeted Expenditures for the 
", IF(LCAP_Year="", "[Coming LCAP Year]", LCAP_Year), " School Year")</f>
        <v>Total Budgeted Expenditures for the 
2021 – 22 School Year</v>
      </c>
      <c r="B16" s="16" t="s">
        <v>9</v>
      </c>
      <c r="C16"/>
      <c r="D16" s="2"/>
    </row>
    <row r="17" spans="1:9" ht="20" customHeight="1" x14ac:dyDescent="0.2">
      <c r="A17" s="13" t="s">
        <v>6</v>
      </c>
      <c r="B17" s="28">
        <v>1198152</v>
      </c>
      <c r="C17"/>
      <c r="D17" s="2"/>
    </row>
    <row r="18" spans="1:9" ht="20.25" customHeight="1" x14ac:dyDescent="0.2">
      <c r="A18" s="73" t="s">
        <v>35</v>
      </c>
      <c r="B18" s="24">
        <v>313141</v>
      </c>
      <c r="C18"/>
      <c r="D18" s="2"/>
    </row>
    <row r="19" spans="1:9" ht="33.75" customHeight="1" thickBot="1" x14ac:dyDescent="0.25">
      <c r="A19" s="44" t="s">
        <v>13</v>
      </c>
      <c r="B19" s="29">
        <v>310141</v>
      </c>
      <c r="C19"/>
      <c r="D19" s="2"/>
    </row>
    <row r="20" spans="1:9" ht="21" customHeight="1" thickTop="1" thickBot="1" x14ac:dyDescent="0.25">
      <c r="A20" s="74" t="s">
        <v>36</v>
      </c>
      <c r="B20" s="25">
        <f>B17-B18</f>
        <v>885011</v>
      </c>
      <c r="C20"/>
      <c r="D20" s="2"/>
      <c r="E20"/>
      <c r="F20"/>
      <c r="G20"/>
      <c r="H20"/>
      <c r="I20"/>
    </row>
    <row r="21" spans="1:9" s="4" customFormat="1" ht="34" x14ac:dyDescent="0.2">
      <c r="A21" s="17" t="str">
        <f>CONCATENATE("Expenditures for High Needs Students in the ", IF(Current_LCAP_Year="", "[Current LCAP Year]", Current_LCAP_Year), " School Year")</f>
        <v>Expenditures for High Needs Students in the 2020 – 21 School Year</v>
      </c>
      <c r="B21" s="30" t="s">
        <v>9</v>
      </c>
      <c r="C21" s="8"/>
      <c r="D21" s="9"/>
      <c r="E21" s="8"/>
      <c r="F21" s="8"/>
      <c r="G21" s="8"/>
      <c r="H21" s="8"/>
      <c r="I21" s="8"/>
    </row>
    <row r="22" spans="1:9" ht="35.25" customHeight="1" x14ac:dyDescent="0.2">
      <c r="A22" s="45" t="s">
        <v>17</v>
      </c>
      <c r="B22" s="28">
        <v>23500</v>
      </c>
      <c r="C22"/>
      <c r="D22" s="2"/>
      <c r="E22"/>
      <c r="F22"/>
      <c r="G22"/>
      <c r="H22"/>
      <c r="I22"/>
    </row>
    <row r="23" spans="1:9" ht="35.25" customHeight="1" thickBot="1" x14ac:dyDescent="0.25">
      <c r="A23" s="46" t="s">
        <v>34</v>
      </c>
      <c r="B23" s="31">
        <v>46873</v>
      </c>
      <c r="C23"/>
      <c r="D23" s="2"/>
      <c r="E23"/>
      <c r="F23"/>
      <c r="G23"/>
      <c r="H23"/>
      <c r="I23"/>
    </row>
    <row r="24" spans="1:9" s="4" customFormat="1" ht="15" x14ac:dyDescent="0.2">
      <c r="A24" s="32" t="s">
        <v>11</v>
      </c>
      <c r="B24" s="32" t="s">
        <v>11</v>
      </c>
      <c r="C24"/>
      <c r="D24"/>
      <c r="E24"/>
      <c r="F24"/>
      <c r="G24"/>
      <c r="H24"/>
      <c r="I24"/>
    </row>
    <row r="25" spans="1:9" s="4" customFormat="1" ht="16" x14ac:dyDescent="0.2">
      <c r="A25" s="6"/>
      <c r="B25" s="7"/>
      <c r="C25"/>
      <c r="D25"/>
      <c r="E25"/>
      <c r="F25"/>
      <c r="G25"/>
      <c r="H25"/>
      <c r="I25"/>
    </row>
    <row r="26" spans="1:9" s="4" customFormat="1" ht="16" x14ac:dyDescent="0.2">
      <c r="A26" s="6"/>
      <c r="B26" s="7"/>
      <c r="C26"/>
      <c r="D26"/>
      <c r="E26"/>
      <c r="F26"/>
      <c r="G26"/>
      <c r="H26"/>
      <c r="I26"/>
    </row>
    <row r="27" spans="1:9" ht="16" x14ac:dyDescent="0.2">
      <c r="A27" s="7"/>
      <c r="B27" s="7"/>
    </row>
    <row r="28" spans="1:9" ht="16" x14ac:dyDescent="0.2">
      <c r="A28" s="7"/>
      <c r="B28" s="7"/>
    </row>
    <row r="29" spans="1:9" ht="16" x14ac:dyDescent="0.2">
      <c r="A29" s="7"/>
      <c r="B29" s="7"/>
    </row>
    <row r="30" spans="1:9" ht="16" x14ac:dyDescent="0.2">
      <c r="A30" s="7"/>
      <c r="B30" s="7"/>
    </row>
    <row r="31" spans="1:9" ht="16" x14ac:dyDescent="0.2">
      <c r="A31" s="7"/>
      <c r="B31" s="7"/>
    </row>
    <row r="32" spans="1:9" ht="16" x14ac:dyDescent="0.2">
      <c r="A32" s="7"/>
      <c r="B32" s="7"/>
    </row>
    <row r="33" spans="1:2" ht="16" x14ac:dyDescent="0.2">
      <c r="A33" s="7"/>
      <c r="B33" s="7"/>
    </row>
    <row r="34" spans="1:2" ht="16" x14ac:dyDescent="0.2">
      <c r="A34" s="7"/>
      <c r="B34" s="7"/>
    </row>
    <row r="35" spans="1:2" ht="16" x14ac:dyDescent="0.2">
      <c r="A35" s="7"/>
      <c r="B35" s="7"/>
    </row>
    <row r="36" spans="1:2" ht="16" x14ac:dyDescent="0.2">
      <c r="A36" s="7"/>
      <c r="B36" s="7"/>
    </row>
    <row r="37" spans="1:2" ht="16" x14ac:dyDescent="0.2">
      <c r="A37" s="7"/>
      <c r="B37" s="7"/>
    </row>
    <row r="38" spans="1:2" ht="16" x14ac:dyDescent="0.2">
      <c r="A38" s="7"/>
      <c r="B38" s="7"/>
    </row>
    <row r="39" spans="1:2" ht="16" x14ac:dyDescent="0.2">
      <c r="A39" s="7"/>
      <c r="B39" s="7"/>
    </row>
  </sheetData>
  <sheetProtection algorithmName="SHA-512" hashValue="trqd1E4tfqporUvzaZJ9aJSgkC42G8oaTQWQpK/2EmWqU4dranyJHU1rECaJ0s99//QraLJfEaq2msUR9n4Ymw==" saltValue="MKO12xK5khmfjiF4l5orOw==" spinCount="100000" sheet="1" selectLockedCells="1"/>
  <customSheetViews>
    <customSheetView guid="{B4A1466A-814B-496F-ACDF-5B04C3E33E28}" scale="118" showPageBreaks="1" showGridLines="0" view="pageLayout" showRuler="0">
      <selection activeCell="B1" sqref="B1"/>
    </customSheetView>
    <customSheetView guid="{E073F255-81E0-4EB2-9325-A45DCDEB7373}"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election activeCell="B3" sqref="B3"/>
    </sheetView>
  </sheetViews>
  <sheetFormatPr baseColWidth="10" defaultColWidth="8.83203125" defaultRowHeight="15" x14ac:dyDescent="0.2"/>
  <cols>
    <col min="1" max="1" width="37.6640625" customWidth="1"/>
    <col min="2" max="2" width="62.33203125" customWidth="1"/>
  </cols>
  <sheetData>
    <row r="1" spans="1:2" ht="20" thickBot="1" x14ac:dyDescent="0.25">
      <c r="A1" s="66" t="s">
        <v>28</v>
      </c>
    </row>
    <row r="2" spans="1:2" ht="23.25" customHeight="1" thickBot="1" x14ac:dyDescent="0.25">
      <c r="A2" s="20" t="s">
        <v>16</v>
      </c>
      <c r="B2" s="21" t="s">
        <v>8</v>
      </c>
    </row>
    <row r="3" spans="1:2" ht="119.25" customHeight="1" x14ac:dyDescent="0.2">
      <c r="A3" s="79" t="s">
        <v>59</v>
      </c>
      <c r="B3" s="59" t="s">
        <v>69</v>
      </c>
    </row>
    <row r="4" spans="1:2" ht="189.75" customHeight="1" x14ac:dyDescent="0.2">
      <c r="A4" s="22"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55" t="s">
        <v>26</v>
      </c>
    </row>
    <row r="5" spans="1:2" ht="173.25" customHeight="1" thickBot="1" x14ac:dyDescent="0.25">
      <c r="A5" s="2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56" t="s">
        <v>66</v>
      </c>
    </row>
  </sheetData>
  <sheetProtection algorithmName="SHA-512" hashValue="dESIVev/2z6yv07uVfwHt0zdFcPoDdZcjzTzrs8Vc7WHf1/hGmtSsYdIzIAXZsz3EHLMJcGBynT8Ls7kaKKoDA==" saltValue="7pnBSomuBKY9O+SH0DljNA==" spinCount="100000" sheet="1" formatRows="0" selectLockedCells="1"/>
  <customSheetViews>
    <customSheetView guid="{B4A1466A-814B-496F-ACDF-5B04C3E33E28}" showPageBreaks="1" showGridLines="0" showRuler="0" topLeftCell="A3">
      <selection activeCell="B3" sqref="B3"/>
    </customSheetView>
    <customSheetView guid="{E073F255-81E0-4EB2-9325-A45DCDEB7373}"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9"/>
  <sheetViews>
    <sheetView showGridLines="0" tabSelected="1" showRuler="0" zoomScaleNormal="100" zoomScalePageLayoutView="80" workbookViewId="0"/>
  </sheetViews>
  <sheetFormatPr baseColWidth="10" defaultColWidth="98.6640625" defaultRowHeight="15" x14ac:dyDescent="0.2"/>
  <cols>
    <col min="1" max="1" width="100.83203125" style="1" customWidth="1"/>
    <col min="3" max="16384" width="98.6640625" style="1"/>
  </cols>
  <sheetData>
    <row r="1" spans="1:2" ht="19" x14ac:dyDescent="0.2">
      <c r="A1" s="66" t="s">
        <v>30</v>
      </c>
    </row>
    <row r="2" spans="1:2" s="37" customFormat="1" ht="20" customHeight="1" x14ac:dyDescent="0.2">
      <c r="A2" s="39" t="str">
        <f>CONCATENATE("Local Educational Agency (LEA) Name: ",IF(LEA_Name="","[LEA Name]",LEA_Name))</f>
        <v>Local Educational Agency (LEA) Name: HomeTech Charter School</v>
      </c>
      <c r="B2" s="36"/>
    </row>
    <row r="3" spans="1:2" s="37" customFormat="1" ht="20" customHeight="1" x14ac:dyDescent="0.2">
      <c r="A3" s="40" t="str">
        <f>CONCATENATE("CDS Code: ", IF(CDS_Code="", "[CDS Code]", CDS_Code))</f>
        <v>CDS Code: 04-61382-0000000</v>
      </c>
      <c r="B3" s="36"/>
    </row>
    <row r="4" spans="1:2" s="37" customFormat="1" ht="19.5" customHeight="1" x14ac:dyDescent="0.2">
      <c r="A4" s="40" t="str">
        <f>CONCATENATE("School Year: ", IF(LCAP_Year="", "[School Year]", LCAP_Year))</f>
        <v>School Year: 2021 – 22</v>
      </c>
      <c r="B4" s="36"/>
    </row>
    <row r="5" spans="1:2" s="37" customFormat="1" ht="19.25" customHeight="1" x14ac:dyDescent="0.2">
      <c r="A5" s="41" t="str">
        <f>CONCATENATE("LEA contact information: ", IF(LEA_Contact="", "[LEA Contact Information]", LEA_Contact), "")</f>
        <v>LEA contact information: Julie Crandall, jcrandalll@hometech.org, 530-872-1171</v>
      </c>
      <c r="B5" s="36"/>
    </row>
    <row r="6" spans="1:2" s="37" customFormat="1" ht="89.25" customHeight="1" x14ac:dyDescent="0.2">
      <c r="A6" s="42" t="s">
        <v>14</v>
      </c>
      <c r="B6" s="36"/>
    </row>
    <row r="7" spans="1:2" s="37" customFormat="1" ht="353.25" customHeight="1" x14ac:dyDescent="0.2">
      <c r="A7" s="68" t="str">
        <f>CONCATENATE("Budget Overview for the ", IF(LCAP_Year="", "[School Year]", LCAP_Year), " School Year" )</f>
        <v>Budget Overview for the 2021 – 22 School Year</v>
      </c>
      <c r="B7" s="36"/>
    </row>
    <row r="8" spans="1:2" s="37" customFormat="1" ht="39.75" customHeight="1" x14ac:dyDescent="0.2">
      <c r="A8" s="50" t="str">
        <f>CONCATENATE("This chart shows the total general purpose revenue ", IF(LEA_Name="", "[LEA Name]", TEXT(LEA_Name, "#,000")), " expects to receive in the coming year from all sources.")</f>
        <v>This chart shows the total general purpose revenue HomeTech Charter School expects to receive in the coming year from all sources.</v>
      </c>
      <c r="B8" s="36"/>
    </row>
    <row r="9" spans="1:2" s="37" customFormat="1" ht="100.5" customHeight="1" x14ac:dyDescent="0.2">
      <c r="A9" s="35" t="str">
        <f>CONCATENATE("The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total revenue projected for HomeTech Charter School is $968,640.00, of which $875,531.00 is Local Control Funding Formula (LCFF), $91,859.00 is other state funds, $1,250.00 is local funds, and $0.00 is federal funds. Of the $875,531.00 in LCFF Funds, $168,837.00 is generated based on the enrollment of high needs students (foster youth, English learner, and low-income students).
</v>
      </c>
      <c r="B9" s="36"/>
    </row>
    <row r="10" spans="1:2" s="37" customFormat="1" ht="57" customHeight="1" x14ac:dyDescent="0.2">
      <c r="A10" s="76" t="s">
        <v>64</v>
      </c>
      <c r="B10" s="36"/>
    </row>
    <row r="11" spans="1:2" s="37" customFormat="1" ht="219.75" customHeight="1" x14ac:dyDescent="0.2">
      <c r="A11" s="38"/>
      <c r="B11" s="36"/>
    </row>
    <row r="12" spans="1:2" s="37" customFormat="1" ht="50.25" customHeight="1" x14ac:dyDescent="0.2">
      <c r="A12" s="51"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HomeTech Charter School plans to spend for 2021 – 22. It shows how much of the total is tied to planned actions and services in the LCAP.</v>
      </c>
      <c r="B12" s="36"/>
    </row>
    <row r="13" spans="1:2" ht="136" x14ac:dyDescent="0.2">
      <c r="A13" s="14" t="str">
        <f>CONCATENATE("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 xml:space="preserve">
HomeTech Charter School plans to spend $1,198,152.00 for the 2021 – 22 school year. Of that amount, $313,141.00 is tied to actions/services in the LCAP and $885,011.00 is not included in the LCAP. The budgeted expenditures that are not included in the LCAP will be used for the following: 
In addition to those expenditures included in the LCAP, expenditures in the General Fund also include administrative and clerical salaries and benefits, maintenance costs, utilities and facility costs, and the costs associated with providing Special Education.</v>
      </c>
    </row>
    <row r="14" spans="1:2" ht="39.75" customHeight="1" x14ac:dyDescent="0.2">
      <c r="A14" s="60" t="str">
        <f>CONCATENATE("Increased or Improved Services for High Needs Students in the LCAP for the ", IF(LCAP_Year="", "[LCAP Year]", LCAP_Year), " School Year")</f>
        <v>Increased or Improved Services for High Needs Students in the LCAP for the 2021 – 22 School Year</v>
      </c>
    </row>
    <row r="15" spans="1:2" ht="141.5" customHeight="1" x14ac:dyDescent="0.2">
      <c r="A15" s="14"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2021 – 22, HomeTech Charter School is projecting it will receive $168,837.00 based on the enrollment of foster youth, English learner, and low-income students. HomeTech Charter School must describe how it intends to increase or improve services for high needs students in the LCAP. HomeTech Charter School plans to spend $310,141.00 towards meeting this requirement, as described in the LCAP.</v>
      </c>
    </row>
    <row r="16" spans="1:2" ht="288" customHeight="1" x14ac:dyDescent="0.2">
      <c r="A16" s="69" t="str">
        <f>CONCATENATE("Update on Increased or Improved Services for High Needs Students in ", IF(Current_LCAP_Year="", "[LCAP Year]", Current_LCAP_Year))</f>
        <v>Update on Increased or Improved Services for High Needs Students in 2020 – 21</v>
      </c>
    </row>
    <row r="17" spans="1:1" ht="79.5" customHeight="1" x14ac:dyDescent="0.2">
      <c r="A17" s="52" t="str">
        <f>CONCATENATE("This chart compares what ", IF(LEA_Name="", "[LEA Name]", TEXT(LEA_Name, "#,000")), " budgeted last year in the Learning Continuity Plan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HomeTech Charter School budgeted last year in the Learning Continuity Plan for actions and services that contribute to increasing or improving services for high needs students with what  HomeTech Charter School estimates it has spent on actions and services that contribute to increasing or improving services for high needs students in the current year.</v>
      </c>
    </row>
    <row r="18" spans="1:1" ht="68" x14ac:dyDescent="0.2">
      <c r="A18" s="14" t="str">
        <f>CONCATENATE("
In ", IF(Current_LCAP_Year="", "[the current LCAP Year]", Current_LCAP_Year), ", ", IF(LEA_Name="", "[LEA Name]", LEA_Name),"'s Learning Continuity Plan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 xml:space="preserve">
In 2020 – 21, HomeTech Charter School's Learning Continuity Plan budgeted $23,500.00 for planned actions to increase or improve services for high needs students. HomeTech Charter School actually spent $46,873.00 for actions to increase or improve services for high needs students in 2020 – 21.</v>
      </c>
    </row>
    <row r="19" spans="1:1" x14ac:dyDescent="0.2">
      <c r="A19" s="5"/>
    </row>
  </sheetData>
  <sheetProtection algorithmName="SHA-512" hashValue="HSTJJe3qxD8YqvL0LtFvWRPrpLJVmpPyhGtJ33HcKJgQF9IifhIy8wCQ8SwireDJ2sNBzfMY36ALbV8PxZQVSw==" saltValue="A4Qn9jGgkDO/wc+5N/nWpw==" spinCount="100000" sheet="1" formatRows="0" selectLockedCells="1" selectUnlockedCells="1"/>
  <customSheetViews>
    <customSheetView guid="{B4A1466A-814B-496F-ACDF-5B04C3E33E28}" showPageBreaks="1" showGridLines="0" showRowCol="0" view="pageLayout" showRuler="0">
      <selection sqref="A1:A8"/>
    </customSheetView>
    <customSheetView guid="{E073F255-81E0-4EB2-9325-A45DCDEB7373}" showPageBreaks="1" showGridLines="0" showRowCol="0" view="pageLayout" showRuler="0">
      <selection sqref="A1:A8"/>
    </customSheetView>
  </customSheetViews>
  <pageMargins left="0.25" right="0.25" top="0.75" bottom="0.75" header="0.3" footer="0.3"/>
  <pageSetup scale="95"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Title Page</vt:lpstr>
      <vt:lpstr>Instructions</vt:lpstr>
      <vt:lpstr>Data Input</vt:lpstr>
      <vt:lpstr>Narrative Responses</vt:lpstr>
      <vt:lpstr>Template</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2021-22 school year.</dc:subject>
  <dc:creator>Local Agency Systems Support Office</dc:creator>
  <cp:keywords>lcff, lcap, budget overview, template</cp:keywords>
  <cp:lastModifiedBy>Microsoft Office User</cp:lastModifiedBy>
  <cp:lastPrinted>2021-06-21T20:26:00Z</cp:lastPrinted>
  <dcterms:created xsi:type="dcterms:W3CDTF">2018-10-16T20:33:16Z</dcterms:created>
  <dcterms:modified xsi:type="dcterms:W3CDTF">2021-06-21T20:28:34Z</dcterms:modified>
</cp:coreProperties>
</file>