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ocumm\Desktop\Work info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L64" i="1"/>
  <c r="J64" i="1"/>
  <c r="I64" i="1"/>
  <c r="F64" i="1"/>
  <c r="E64" i="1"/>
  <c r="K63" i="1"/>
  <c r="G63" i="1"/>
  <c r="G62" i="1"/>
  <c r="K61" i="1"/>
  <c r="K64" i="1" s="1"/>
  <c r="G61" i="1"/>
  <c r="L58" i="1"/>
  <c r="J58" i="1"/>
  <c r="I58" i="1"/>
  <c r="F58" i="1"/>
  <c r="K57" i="1"/>
  <c r="G57" i="1"/>
  <c r="K56" i="1"/>
  <c r="K55" i="1"/>
  <c r="K54" i="1"/>
  <c r="K53" i="1"/>
  <c r="K52" i="1"/>
  <c r="G52" i="1"/>
  <c r="K51" i="1"/>
  <c r="K50" i="1"/>
  <c r="G50" i="1"/>
  <c r="K49" i="1"/>
  <c r="G49" i="1"/>
  <c r="G58" i="1" s="1"/>
  <c r="K48" i="1"/>
  <c r="K47" i="1"/>
  <c r="L44" i="1"/>
  <c r="I44" i="1"/>
  <c r="F44" i="1"/>
  <c r="E44" i="1"/>
  <c r="J43" i="1"/>
  <c r="K43" i="1" s="1"/>
  <c r="G43" i="1"/>
  <c r="K42" i="1"/>
  <c r="G42" i="1"/>
  <c r="G41" i="1"/>
  <c r="K40" i="1"/>
  <c r="G40" i="1"/>
  <c r="G39" i="1"/>
  <c r="K38" i="1"/>
  <c r="G38" i="1"/>
  <c r="J37" i="1"/>
  <c r="K37" i="1" s="1"/>
  <c r="G37" i="1"/>
  <c r="J36" i="1"/>
  <c r="K36" i="1" s="1"/>
  <c r="G36" i="1"/>
  <c r="J35" i="1"/>
  <c r="K35" i="1" s="1"/>
  <c r="G35" i="1"/>
  <c r="K34" i="1"/>
  <c r="G34" i="1"/>
  <c r="K33" i="1"/>
  <c r="G33" i="1"/>
  <c r="K32" i="1"/>
  <c r="G32" i="1"/>
  <c r="K31" i="1"/>
  <c r="G31" i="1"/>
  <c r="K30" i="1"/>
  <c r="G30" i="1"/>
  <c r="L27" i="1"/>
  <c r="J27" i="1"/>
  <c r="I27" i="1"/>
  <c r="F27" i="1"/>
  <c r="E27" i="1"/>
  <c r="K26" i="1"/>
  <c r="K25" i="1"/>
  <c r="K24" i="1"/>
  <c r="G24" i="1"/>
  <c r="G23" i="1"/>
  <c r="K22" i="1"/>
  <c r="G22" i="1"/>
  <c r="K21" i="1"/>
  <c r="G21" i="1"/>
  <c r="K20" i="1"/>
  <c r="K19" i="1"/>
  <c r="G19" i="1"/>
  <c r="G27" i="1" s="1"/>
  <c r="L16" i="1"/>
  <c r="F16" i="1"/>
  <c r="E16" i="1"/>
  <c r="K15" i="1"/>
  <c r="K14" i="1"/>
  <c r="K13" i="1"/>
  <c r="G13" i="1"/>
  <c r="K12" i="1"/>
  <c r="G12" i="1"/>
  <c r="J11" i="1"/>
  <c r="I11" i="1"/>
  <c r="G11" i="1"/>
  <c r="J10" i="1"/>
  <c r="I10" i="1"/>
  <c r="G10" i="1"/>
  <c r="J9" i="1"/>
  <c r="I9" i="1"/>
  <c r="G9" i="1"/>
  <c r="K8" i="1"/>
  <c r="G8" i="1"/>
  <c r="K7" i="1"/>
  <c r="G7" i="1"/>
  <c r="K6" i="1"/>
  <c r="G6" i="1"/>
  <c r="K5" i="1"/>
  <c r="G5" i="1"/>
  <c r="E66" i="1" l="1"/>
  <c r="E68" i="1" s="1"/>
  <c r="G64" i="1"/>
  <c r="G16" i="1"/>
  <c r="G44" i="1"/>
  <c r="L68" i="1"/>
  <c r="F66" i="1"/>
  <c r="F68" i="1" s="1"/>
  <c r="K58" i="1"/>
  <c r="K27" i="1"/>
  <c r="K10" i="1"/>
  <c r="K11" i="1"/>
  <c r="I16" i="1"/>
  <c r="I66" i="1" s="1"/>
  <c r="I68" i="1" s="1"/>
  <c r="J16" i="1"/>
  <c r="K44" i="1"/>
  <c r="J44" i="1"/>
  <c r="K9" i="1"/>
  <c r="G66" i="1" l="1"/>
  <c r="G68" i="1" s="1"/>
  <c r="K16" i="1"/>
  <c r="J66" i="1"/>
  <c r="J68" i="1" s="1"/>
  <c r="K66" i="1" l="1"/>
  <c r="K68" i="1" s="1"/>
  <c r="L73" i="1" s="1"/>
  <c r="L75" i="1" s="1"/>
  <c r="L77" i="1" s="1"/>
</calcChain>
</file>

<file path=xl/comments1.xml><?xml version="1.0" encoding="utf-8"?>
<comments xmlns="http://schemas.openxmlformats.org/spreadsheetml/2006/main">
  <authors>
    <author>Amanda Tyson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Amanda Tyson:</t>
        </r>
        <r>
          <rPr>
            <sz val="9"/>
            <color indexed="81"/>
            <rFont val="Tahoma"/>
            <family val="2"/>
          </rPr>
          <t xml:space="preserve">
1376 check 1322 and check 1316 358.00 out standing at 5/30/2019
</t>
        </r>
      </text>
    </comment>
  </commentList>
</comments>
</file>

<file path=xl/sharedStrings.xml><?xml version="1.0" encoding="utf-8"?>
<sst xmlns="http://schemas.openxmlformats.org/spreadsheetml/2006/main" count="77" uniqueCount="74">
  <si>
    <t>2019-2020 Budget</t>
  </si>
  <si>
    <t>Event / Category</t>
  </si>
  <si>
    <t>Prior Year</t>
  </si>
  <si>
    <t>Revenue</t>
  </si>
  <si>
    <t>Expenses</t>
  </si>
  <si>
    <t>Δ</t>
  </si>
  <si>
    <t>Deposits</t>
  </si>
  <si>
    <t>Cash Reserve</t>
  </si>
  <si>
    <t>Account RESERVE (maintain $2K)</t>
  </si>
  <si>
    <t>Events (Potential Funds Generated)</t>
  </si>
  <si>
    <t>Auction 2019-2020</t>
  </si>
  <si>
    <t>Fall Festival</t>
  </si>
  <si>
    <t>Pumpkin Day</t>
  </si>
  <si>
    <t>Santa's Cottage</t>
  </si>
  <si>
    <t>Winter Festival</t>
  </si>
  <si>
    <t xml:space="preserve">Wolverine Wear </t>
  </si>
  <si>
    <t xml:space="preserve">Color Run </t>
  </si>
  <si>
    <t xml:space="preserve">Skate Night </t>
  </si>
  <si>
    <t>Bricks for Kids</t>
  </si>
  <si>
    <t>Rummage Sales</t>
  </si>
  <si>
    <t>Total Events</t>
  </si>
  <si>
    <t>Contributions/Grants</t>
  </si>
  <si>
    <t xml:space="preserve">Box Tops </t>
  </si>
  <si>
    <t>Brandt Project</t>
  </si>
  <si>
    <t>Farmers Mkt Scrip</t>
  </si>
  <si>
    <t>Miscellaneous Donations/Grants</t>
  </si>
  <si>
    <t>Schnucks Scrip</t>
  </si>
  <si>
    <t>Scout Grants</t>
  </si>
  <si>
    <t xml:space="preserve">Amazon </t>
  </si>
  <si>
    <t>Total Contributions / Grants</t>
  </si>
  <si>
    <t>Actvities/Programs (No Funds Generated)</t>
  </si>
  <si>
    <t xml:space="preserve">Parties - E.S. </t>
  </si>
  <si>
    <t xml:space="preserve">Parties - M.S. </t>
  </si>
  <si>
    <t>Blood Drive</t>
  </si>
  <si>
    <t>Paw Pride -  E.S.</t>
  </si>
  <si>
    <t>Paw Pride -  M.S.</t>
  </si>
  <si>
    <t>Family Fitness Night</t>
  </si>
  <si>
    <t>Family Game Night</t>
  </si>
  <si>
    <t>Family Reading Night</t>
  </si>
  <si>
    <t>Flower Day</t>
  </si>
  <si>
    <t>Movie Night</t>
  </si>
  <si>
    <t>Reading Program</t>
  </si>
  <si>
    <t>Kindergarden Coffee</t>
  </si>
  <si>
    <t>Fall Staff Appreciation</t>
  </si>
  <si>
    <t>Spring Staff Appreciation</t>
  </si>
  <si>
    <t>Total Activities / Program (No Funds Generated)</t>
  </si>
  <si>
    <t>Funds Allocated to WB School District</t>
  </si>
  <si>
    <t>WB Adminstrative Grants</t>
  </si>
  <si>
    <t xml:space="preserve">Republic Service-Recycling </t>
  </si>
  <si>
    <t xml:space="preserve">Field Trip Bus Fees (WB School) </t>
  </si>
  <si>
    <t xml:space="preserve">PTC Grant Program (WB School) </t>
  </si>
  <si>
    <t xml:space="preserve">PTC Grant Program (Discovery) </t>
  </si>
  <si>
    <t xml:space="preserve">Riso Copy Machine (WB School) </t>
  </si>
  <si>
    <t>PTC Grant-Auction-Band</t>
  </si>
  <si>
    <t>PTC Grant-Auction-sport</t>
  </si>
  <si>
    <t>Auction 8th grade field trip</t>
  </si>
  <si>
    <t>WB Playground (WB School)</t>
  </si>
  <si>
    <t>Total Funds Allocated to WB School District</t>
  </si>
  <si>
    <t>Administrative Expenses</t>
  </si>
  <si>
    <t>Admin (bank fees, cc, materials)</t>
  </si>
  <si>
    <t>Insurance</t>
  </si>
  <si>
    <t>Cash Box</t>
  </si>
  <si>
    <t>Total Administrative Expenses</t>
  </si>
  <si>
    <t>Subtotals</t>
  </si>
  <si>
    <t>Total 2019-2020</t>
  </si>
  <si>
    <t>Prior Year Issued Checks: Cleared current PTC year 2019-2020</t>
  </si>
  <si>
    <t>June 1 2019 PNC Balance &amp; Prior Year Adjustments &amp; Current YTD Net Activity Balance</t>
  </si>
  <si>
    <t>Less: Cash Reserve</t>
  </si>
  <si>
    <t>School Year 2020-2021 YTD Net  Activity Balance</t>
  </si>
  <si>
    <r>
      <rPr>
        <b/>
        <i/>
        <u/>
        <sz val="14"/>
        <rFont val="Calibri"/>
        <family val="2"/>
        <scheme val="minor"/>
      </rPr>
      <t>PTC Adjusted 1-31-2021 PNC Ending Bal &amp; Est.</t>
    </r>
    <r>
      <rPr>
        <b/>
        <sz val="14"/>
        <rFont val="Calibri"/>
        <family val="2"/>
        <scheme val="minor"/>
      </rPr>
      <t>Cushion</t>
    </r>
  </si>
  <si>
    <t>Reading program</t>
  </si>
  <si>
    <t>PNC Balance as of 3-31-2021</t>
  </si>
  <si>
    <t>PNC Bank Statement Balance  Feb 2021</t>
  </si>
  <si>
    <t>YTD (thru Mar 31,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</si>
</sst>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trike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trike/>
      <sz val="14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3" fillId="0" borderId="0" xfId="0" applyNumberFormat="1" applyFont="1"/>
    <xf numFmtId="43" fontId="2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43" fontId="3" fillId="0" borderId="3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43" fontId="2" fillId="0" borderId="0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0" xfId="0" applyFont="1"/>
    <xf numFmtId="43" fontId="3" fillId="0" borderId="3" xfId="1" applyFont="1" applyFill="1" applyBorder="1" applyAlignment="1">
      <alignment horizontal="right"/>
    </xf>
    <xf numFmtId="43" fontId="2" fillId="0" borderId="3" xfId="0" applyNumberFormat="1" applyFont="1" applyBorder="1"/>
    <xf numFmtId="43" fontId="2" fillId="0" borderId="0" xfId="0" applyNumberFormat="1" applyFont="1"/>
    <xf numFmtId="43" fontId="2" fillId="0" borderId="3" xfId="0" applyNumberFormat="1" applyFont="1" applyBorder="1" applyAlignment="1">
      <alignment horizontal="center"/>
    </xf>
    <xf numFmtId="43" fontId="2" fillId="0" borderId="0" xfId="1" applyFont="1" applyFill="1" applyBorder="1"/>
    <xf numFmtId="0" fontId="2" fillId="0" borderId="0" xfId="0" applyFont="1"/>
    <xf numFmtId="0" fontId="4" fillId="2" borderId="3" xfId="0" applyFont="1" applyFill="1" applyBorder="1" applyAlignment="1">
      <alignment horizontal="left"/>
    </xf>
    <xf numFmtId="43" fontId="3" fillId="0" borderId="3" xfId="2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43" fontId="5" fillId="0" borderId="3" xfId="0" applyNumberFormat="1" applyFont="1" applyBorder="1"/>
    <xf numFmtId="43" fontId="5" fillId="0" borderId="3" xfId="0" applyNumberFormat="1" applyFont="1" applyBorder="1" applyAlignment="1">
      <alignment horizontal="center"/>
    </xf>
    <xf numFmtId="43" fontId="6" fillId="0" borderId="0" xfId="1" applyFont="1" applyFill="1" applyBorder="1"/>
    <xf numFmtId="0" fontId="5" fillId="0" borderId="0" xfId="0" applyFont="1"/>
    <xf numFmtId="43" fontId="5" fillId="0" borderId="0" xfId="1" applyFont="1" applyFill="1" applyBorder="1"/>
    <xf numFmtId="0" fontId="2" fillId="2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3" fontId="2" fillId="0" borderId="3" xfId="2" applyNumberFormat="1" applyFont="1" applyFill="1" applyBorder="1" applyAlignment="1">
      <alignment horizontal="right" wrapText="1"/>
    </xf>
    <xf numFmtId="43" fontId="2" fillId="0" borderId="3" xfId="1" applyFont="1" applyFill="1" applyBorder="1"/>
    <xf numFmtId="43" fontId="2" fillId="0" borderId="3" xfId="0" applyNumberFormat="1" applyFont="1" applyBorder="1" applyAlignment="1">
      <alignment horizontal="right"/>
    </xf>
    <xf numFmtId="43" fontId="3" fillId="0" borderId="0" xfId="1" applyFont="1" applyFill="1" applyBorder="1"/>
    <xf numFmtId="0" fontId="2" fillId="2" borderId="3" xfId="0" applyFont="1" applyFill="1" applyBorder="1" applyAlignment="1">
      <alignment horizontal="left"/>
    </xf>
    <xf numFmtId="43" fontId="7" fillId="0" borderId="0" xfId="1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1" applyFont="1" applyFill="1" applyBorder="1"/>
    <xf numFmtId="0" fontId="7" fillId="2" borderId="3" xfId="0" applyFont="1" applyFill="1" applyBorder="1"/>
    <xf numFmtId="0" fontId="7" fillId="0" borderId="0" xfId="0" applyFont="1"/>
    <xf numFmtId="43" fontId="7" fillId="2" borderId="3" xfId="2" applyNumberFormat="1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43" fontId="7" fillId="0" borderId="0" xfId="2" applyNumberFormat="1" applyFont="1" applyFill="1" applyBorder="1" applyAlignment="1">
      <alignment horizontal="right"/>
    </xf>
    <xf numFmtId="0" fontId="2" fillId="3" borderId="0" xfId="0" applyFont="1" applyFill="1"/>
    <xf numFmtId="43" fontId="2" fillId="3" borderId="0" xfId="2" applyNumberFormat="1" applyFont="1" applyFill="1" applyBorder="1" applyAlignment="1">
      <alignment horizontal="right"/>
    </xf>
    <xf numFmtId="43" fontId="2" fillId="3" borderId="0" xfId="0" applyNumberFormat="1" applyFont="1" applyFill="1"/>
    <xf numFmtId="43" fontId="2" fillId="3" borderId="0" xfId="0" applyNumberFormat="1" applyFont="1" applyFill="1" applyAlignment="1">
      <alignment horizontal="right"/>
    </xf>
    <xf numFmtId="0" fontId="4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3" fontId="2" fillId="0" borderId="3" xfId="2" applyNumberFormat="1" applyFont="1" applyFill="1" applyBorder="1" applyAlignment="1">
      <alignment horizontal="right"/>
    </xf>
    <xf numFmtId="43" fontId="2" fillId="0" borderId="3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horizontal="right" vertical="center"/>
    </xf>
    <xf numFmtId="0" fontId="2" fillId="4" borderId="3" xfId="0" applyFont="1" applyFill="1" applyBorder="1"/>
    <xf numFmtId="43" fontId="2" fillId="4" borderId="3" xfId="0" applyNumberFormat="1" applyFont="1" applyFill="1" applyBorder="1" applyAlignment="1">
      <alignment horizontal="left"/>
    </xf>
    <xf numFmtId="0" fontId="7" fillId="4" borderId="3" xfId="0" applyFont="1" applyFill="1" applyBorder="1"/>
    <xf numFmtId="43" fontId="7" fillId="4" borderId="3" xfId="2" applyNumberFormat="1" applyFont="1" applyFill="1" applyBorder="1" applyAlignment="1">
      <alignment horizontal="right"/>
    </xf>
    <xf numFmtId="0" fontId="2" fillId="5" borderId="0" xfId="0" applyFont="1" applyFill="1"/>
    <xf numFmtId="43" fontId="2" fillId="5" borderId="0" xfId="2" applyNumberFormat="1" applyFont="1" applyFill="1" applyBorder="1" applyAlignment="1">
      <alignment horizontal="right"/>
    </xf>
    <xf numFmtId="43" fontId="2" fillId="5" borderId="0" xfId="0" applyNumberFormat="1" applyFont="1" applyFill="1"/>
    <xf numFmtId="43" fontId="2" fillId="5" borderId="0" xfId="0" applyNumberFormat="1" applyFont="1" applyFill="1" applyAlignment="1">
      <alignment horizontal="right"/>
    </xf>
    <xf numFmtId="0" fontId="4" fillId="6" borderId="3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3" xfId="0" applyFont="1" applyFill="1" applyBorder="1"/>
    <xf numFmtId="0" fontId="8" fillId="0" borderId="0" xfId="0" applyFont="1"/>
    <xf numFmtId="43" fontId="8" fillId="0" borderId="3" xfId="0" applyNumberFormat="1" applyFont="1" applyBorder="1" applyAlignment="1">
      <alignment horizontal="right"/>
    </xf>
    <xf numFmtId="0" fontId="7" fillId="6" borderId="3" xfId="0" applyFont="1" applyFill="1" applyBorder="1"/>
    <xf numFmtId="43" fontId="7" fillId="6" borderId="3" xfId="0" applyNumberFormat="1" applyFont="1" applyFill="1" applyBorder="1"/>
    <xf numFmtId="43" fontId="7" fillId="0" borderId="0" xfId="0" applyNumberFormat="1" applyFont="1"/>
    <xf numFmtId="43" fontId="7" fillId="6" borderId="3" xfId="0" applyNumberFormat="1" applyFont="1" applyFill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horizontal="right"/>
    </xf>
    <xf numFmtId="0" fontId="4" fillId="7" borderId="3" xfId="0" applyFont="1" applyFill="1" applyBorder="1"/>
    <xf numFmtId="43" fontId="2" fillId="0" borderId="3" xfId="0" applyNumberFormat="1" applyFont="1" applyBorder="1" applyAlignment="1">
      <alignment horizontal="center" vertical="center" shrinkToFit="1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 wrapText="1"/>
    </xf>
    <xf numFmtId="43" fontId="9" fillId="0" borderId="3" xfId="0" applyNumberFormat="1" applyFont="1" applyBorder="1" applyAlignment="1">
      <alignment horizontal="right"/>
    </xf>
    <xf numFmtId="0" fontId="7" fillId="7" borderId="3" xfId="0" applyFont="1" applyFill="1" applyBorder="1"/>
    <xf numFmtId="43" fontId="7" fillId="7" borderId="3" xfId="2" applyNumberFormat="1" applyFont="1" applyFill="1" applyBorder="1" applyAlignment="1">
      <alignment horizontal="right"/>
    </xf>
    <xf numFmtId="43" fontId="7" fillId="7" borderId="3" xfId="0" applyNumberFormat="1" applyFont="1" applyFill="1" applyBorder="1" applyAlignment="1">
      <alignment horizontal="center" vertical="center" shrinkToFit="1"/>
    </xf>
    <xf numFmtId="43" fontId="7" fillId="7" borderId="3" xfId="0" applyNumberFormat="1" applyFont="1" applyFill="1" applyBorder="1"/>
    <xf numFmtId="43" fontId="7" fillId="7" borderId="3" xfId="0" applyNumberFormat="1" applyFont="1" applyFill="1" applyBorder="1" applyAlignment="1">
      <alignment horizontal="right"/>
    </xf>
    <xf numFmtId="0" fontId="4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7" fillId="8" borderId="3" xfId="0" applyFont="1" applyFill="1" applyBorder="1"/>
    <xf numFmtId="43" fontId="7" fillId="8" borderId="3" xfId="2" applyNumberFormat="1" applyFont="1" applyFill="1" applyBorder="1" applyAlignment="1">
      <alignment horizontal="right"/>
    </xf>
    <xf numFmtId="43" fontId="7" fillId="8" borderId="3" xfId="0" applyNumberFormat="1" applyFont="1" applyFill="1" applyBorder="1"/>
    <xf numFmtId="43" fontId="7" fillId="8" borderId="3" xfId="0" applyNumberFormat="1" applyFont="1" applyFill="1" applyBorder="1" applyAlignment="1">
      <alignment horizontal="right"/>
    </xf>
    <xf numFmtId="0" fontId="7" fillId="0" borderId="3" xfId="0" applyFont="1" applyBorder="1"/>
    <xf numFmtId="44" fontId="5" fillId="0" borderId="0" xfId="0" applyNumberFormat="1" applyFont="1"/>
    <xf numFmtId="43" fontId="5" fillId="0" borderId="0" xfId="0" applyNumberFormat="1" applyFont="1"/>
    <xf numFmtId="43" fontId="5" fillId="0" borderId="3" xfId="0" applyNumberFormat="1" applyFont="1" applyBorder="1" applyAlignment="1">
      <alignment horizontal="right"/>
    </xf>
    <xf numFmtId="0" fontId="3" fillId="3" borderId="1" xfId="0" applyFont="1" applyFill="1" applyBorder="1"/>
    <xf numFmtId="0" fontId="3" fillId="3" borderId="0" xfId="0" applyFont="1" applyFill="1"/>
    <xf numFmtId="43" fontId="3" fillId="3" borderId="2" xfId="2" applyNumberFormat="1" applyFont="1" applyFill="1" applyBorder="1" applyAlignment="1">
      <alignment horizontal="right"/>
    </xf>
    <xf numFmtId="0" fontId="3" fillId="9" borderId="3" xfId="0" applyFont="1" applyFill="1" applyBorder="1"/>
    <xf numFmtId="43" fontId="3" fillId="9" borderId="4" xfId="2" applyNumberFormat="1" applyFont="1" applyFill="1" applyBorder="1" applyAlignment="1">
      <alignment horizontal="right"/>
    </xf>
    <xf numFmtId="44" fontId="3" fillId="0" borderId="0" xfId="0" applyNumberFormat="1" applyFont="1"/>
    <xf numFmtId="43" fontId="3" fillId="9" borderId="5" xfId="0" applyNumberFormat="1" applyFont="1" applyFill="1" applyBorder="1"/>
    <xf numFmtId="43" fontId="3" fillId="9" borderId="5" xfId="0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3" fontId="2" fillId="0" borderId="6" xfId="0" applyNumberFormat="1" applyFont="1" applyBorder="1" applyAlignment="1">
      <alignment horizontal="right"/>
    </xf>
    <xf numFmtId="43" fontId="2" fillId="0" borderId="7" xfId="0" applyNumberFormat="1" applyFont="1" applyBorder="1" applyAlignment="1">
      <alignment horizontal="right"/>
    </xf>
    <xf numFmtId="43" fontId="2" fillId="0" borderId="8" xfId="0" applyNumberFormat="1" applyFont="1" applyBorder="1" applyAlignment="1">
      <alignment horizontal="right"/>
    </xf>
    <xf numFmtId="43" fontId="2" fillId="0" borderId="0" xfId="2" applyNumberFormat="1" applyFont="1" applyFill="1" applyBorder="1" applyAlignment="1">
      <alignment horizontal="right" wrapText="1"/>
    </xf>
    <xf numFmtId="43" fontId="2" fillId="0" borderId="0" xfId="0" applyNumberFormat="1" applyFont="1" applyAlignment="1">
      <alignment wrapText="1"/>
    </xf>
    <xf numFmtId="43" fontId="2" fillId="0" borderId="11" xfId="0" applyNumberFormat="1" applyFont="1" applyBorder="1" applyAlignment="1">
      <alignment horizontal="right" wrapText="1"/>
    </xf>
    <xf numFmtId="43" fontId="2" fillId="0" borderId="0" xfId="1" applyFont="1" applyFill="1" applyBorder="1" applyAlignment="1">
      <alignment wrapText="1"/>
    </xf>
    <xf numFmtId="43" fontId="2" fillId="0" borderId="0" xfId="1" applyFont="1" applyFill="1" applyBorder="1" applyAlignment="1">
      <alignment horizontal="right" wrapText="1"/>
    </xf>
    <xf numFmtId="43" fontId="9" fillId="10" borderId="3" xfId="0" applyNumberFormat="1" applyFont="1" applyFill="1" applyBorder="1" applyAlignment="1">
      <alignment horizontal="right" wrapText="1"/>
    </xf>
    <xf numFmtId="43" fontId="2" fillId="0" borderId="3" xfId="0" applyNumberFormat="1" applyFont="1" applyBorder="1" applyAlignment="1">
      <alignment horizontal="right" wrapText="1"/>
    </xf>
    <xf numFmtId="43" fontId="3" fillId="0" borderId="3" xfId="0" applyNumberFormat="1" applyFont="1" applyBorder="1" applyAlignment="1">
      <alignment horizontal="right" wrapText="1"/>
    </xf>
    <xf numFmtId="43" fontId="11" fillId="0" borderId="0" xfId="1" applyFont="1" applyFill="1" applyBorder="1" applyAlignment="1">
      <alignment horizontal="center" wrapText="1"/>
    </xf>
    <xf numFmtId="43" fontId="11" fillId="0" borderId="0" xfId="1" applyFont="1" applyFill="1" applyBorder="1" applyAlignment="1">
      <alignment wrapText="1"/>
    </xf>
    <xf numFmtId="43" fontId="12" fillId="0" borderId="0" xfId="1" applyFont="1" applyFill="1" applyBorder="1" applyAlignment="1">
      <alignment wrapText="1"/>
    </xf>
    <xf numFmtId="43" fontId="3" fillId="11" borderId="3" xfId="0" applyNumberFormat="1" applyFont="1" applyFill="1" applyBorder="1" applyAlignment="1">
      <alignment horizontal="right" wrapText="1"/>
    </xf>
    <xf numFmtId="43" fontId="12" fillId="0" borderId="0" xfId="0" applyNumberFormat="1" applyFont="1" applyAlignment="1">
      <alignment horizontal="center"/>
    </xf>
    <xf numFmtId="43" fontId="3" fillId="0" borderId="13" xfId="0" applyNumberFormat="1" applyFont="1" applyBorder="1" applyAlignment="1">
      <alignment horizontal="left" wrapText="1"/>
    </xf>
    <xf numFmtId="43" fontId="3" fillId="0" borderId="4" xfId="0" applyNumberFormat="1" applyFont="1" applyBorder="1" applyAlignment="1">
      <alignment horizontal="left" wrapText="1"/>
    </xf>
    <xf numFmtId="43" fontId="3" fillId="0" borderId="9" xfId="0" applyNumberFormat="1" applyFont="1" applyBorder="1" applyAlignment="1">
      <alignment horizontal="left" wrapText="1"/>
    </xf>
    <xf numFmtId="43" fontId="3" fillId="0" borderId="10" xfId="0" applyNumberFormat="1" applyFont="1" applyBorder="1" applyAlignment="1">
      <alignment horizontal="left" wrapText="1"/>
    </xf>
    <xf numFmtId="43" fontId="10" fillId="10" borderId="12" xfId="0" applyNumberFormat="1" applyFont="1" applyFill="1" applyBorder="1" applyAlignment="1">
      <alignment horizontal="left" wrapText="1"/>
    </xf>
    <xf numFmtId="43" fontId="10" fillId="10" borderId="2" xfId="0" applyNumberFormat="1" applyFont="1" applyFill="1" applyBorder="1" applyAlignment="1">
      <alignment horizontal="left" wrapText="1"/>
    </xf>
    <xf numFmtId="43" fontId="3" fillId="0" borderId="12" xfId="0" applyNumberFormat="1" applyFont="1" applyBorder="1" applyAlignment="1">
      <alignment horizontal="left" wrapText="1"/>
    </xf>
    <xf numFmtId="43" fontId="3" fillId="0" borderId="2" xfId="0" applyNumberFormat="1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990600</xdr:colOff>
      <xdr:row>38</xdr:row>
      <xdr:rowOff>0</xdr:rowOff>
    </xdr:from>
    <xdr:to>
      <xdr:col>10</xdr:col>
      <xdr:colOff>92710</xdr:colOff>
      <xdr:row>39</xdr:row>
      <xdr:rowOff>28575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45F37AFF-8FF1-4977-973B-7285B41A15F6}"/>
            </a:ext>
          </a:extLst>
        </xdr:cNvPr>
        <xdr:cNvSpPr txBox="1">
          <a:spLocks noChangeArrowheads="1"/>
        </xdr:cNvSpPr>
      </xdr:nvSpPr>
      <xdr:spPr bwMode="auto">
        <a:xfrm>
          <a:off x="13506450" y="90741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C958E65C-74E9-4F2B-981A-E6104E21F01E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42DA98B8-6F0F-4317-B0AD-845AC85D9F7F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B83B1A9D-A7C0-4D56-99F0-29068428C892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6" name="Text Box 27">
          <a:extLst>
            <a:ext uri="{FF2B5EF4-FFF2-40B4-BE49-F238E27FC236}">
              <a16:creationId xmlns:a16="http://schemas.microsoft.com/office/drawing/2014/main" id="{A9FB6CC8-6B73-4D43-B682-07524E022934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7" name="Text Box 28">
          <a:extLst>
            <a:ext uri="{FF2B5EF4-FFF2-40B4-BE49-F238E27FC236}">
              <a16:creationId xmlns:a16="http://schemas.microsoft.com/office/drawing/2014/main" id="{2B0B438D-24F6-47FA-BB80-EDE2AA568EBD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600A443C-4251-4FC8-8129-B419624DD00A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9255DAD5-7F8E-4C31-8DB0-E8A248CE8EED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49</xdr:row>
      <xdr:rowOff>76200</xdr:rowOff>
    </xdr:from>
    <xdr:ext cx="92710" cy="212725"/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205B12B-5877-4C31-8744-6C5EFA22537B}"/>
            </a:ext>
          </a:extLst>
        </xdr:cNvPr>
        <xdr:cNvSpPr txBox="1">
          <a:spLocks noChangeArrowheads="1"/>
        </xdr:cNvSpPr>
      </xdr:nvSpPr>
      <xdr:spPr bwMode="auto">
        <a:xfrm>
          <a:off x="13506450" y="117348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10</xdr:col>
      <xdr:colOff>1016519</xdr:colOff>
      <xdr:row>59</xdr:row>
      <xdr:rowOff>0</xdr:rowOff>
    </xdr:from>
    <xdr:ext cx="92710" cy="212725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63ED0C96-8A61-430F-91FD-9CB112126802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4872219" y="140081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49</xdr:row>
      <xdr:rowOff>76200</xdr:rowOff>
    </xdr:from>
    <xdr:ext cx="92710" cy="212725"/>
    <xdr:sp macro="" textlink="">
      <xdr:nvSpPr>
        <xdr:cNvPr id="12" name="Text Box 18">
          <a:extLst>
            <a:ext uri="{FF2B5EF4-FFF2-40B4-BE49-F238E27FC236}">
              <a16:creationId xmlns:a16="http://schemas.microsoft.com/office/drawing/2014/main" id="{788690B5-53DE-410D-817D-B383F50A19ED}"/>
            </a:ext>
          </a:extLst>
        </xdr:cNvPr>
        <xdr:cNvSpPr txBox="1">
          <a:spLocks noChangeArrowheads="1"/>
        </xdr:cNvSpPr>
      </xdr:nvSpPr>
      <xdr:spPr bwMode="auto">
        <a:xfrm>
          <a:off x="13506450" y="117348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17FCD488-8E0A-4E40-88D9-7CAC0C8F939C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1BF56D27-95CD-4137-B8C6-56A1F85CCAC4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80DA2A5B-08D6-465A-900F-3F1643B706A0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51</xdr:row>
      <xdr:rowOff>76200</xdr:rowOff>
    </xdr:from>
    <xdr:ext cx="92710" cy="212725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9AFECFB2-4D06-47DA-A3AA-CA0C6E4B1C47}"/>
            </a:ext>
          </a:extLst>
        </xdr:cNvPr>
        <xdr:cNvSpPr txBox="1">
          <a:spLocks noChangeArrowheads="1"/>
        </xdr:cNvSpPr>
      </xdr:nvSpPr>
      <xdr:spPr bwMode="auto">
        <a:xfrm>
          <a:off x="13506450" y="122047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51</xdr:row>
      <xdr:rowOff>76200</xdr:rowOff>
    </xdr:from>
    <xdr:ext cx="92710" cy="212725"/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B073382-A03A-46E0-8561-2CDB0188276F}"/>
            </a:ext>
          </a:extLst>
        </xdr:cNvPr>
        <xdr:cNvSpPr txBox="1">
          <a:spLocks noChangeArrowheads="1"/>
        </xdr:cNvSpPr>
      </xdr:nvSpPr>
      <xdr:spPr bwMode="auto">
        <a:xfrm>
          <a:off x="13506450" y="122047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51</xdr:row>
      <xdr:rowOff>76200</xdr:rowOff>
    </xdr:from>
    <xdr:ext cx="92710" cy="212725"/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80BFDCBF-B315-4D50-B623-FE4846117082}"/>
            </a:ext>
          </a:extLst>
        </xdr:cNvPr>
        <xdr:cNvSpPr txBox="1">
          <a:spLocks noChangeArrowheads="1"/>
        </xdr:cNvSpPr>
      </xdr:nvSpPr>
      <xdr:spPr bwMode="auto">
        <a:xfrm>
          <a:off x="13506450" y="122047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52</xdr:row>
      <xdr:rowOff>76200</xdr:rowOff>
    </xdr:from>
    <xdr:ext cx="92710" cy="2127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82165FE9-FE80-4C44-B617-C98FFA237488}"/>
            </a:ext>
          </a:extLst>
        </xdr:cNvPr>
        <xdr:cNvSpPr txBox="1">
          <a:spLocks noChangeArrowheads="1"/>
        </xdr:cNvSpPr>
      </xdr:nvSpPr>
      <xdr:spPr bwMode="auto">
        <a:xfrm>
          <a:off x="13506450" y="12439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52</xdr:row>
      <xdr:rowOff>76200</xdr:rowOff>
    </xdr:from>
    <xdr:ext cx="92710" cy="212725"/>
    <xdr:sp macro="" textlink="">
      <xdr:nvSpPr>
        <xdr:cNvPr id="20" name="Text Box 18">
          <a:extLst>
            <a:ext uri="{FF2B5EF4-FFF2-40B4-BE49-F238E27FC236}">
              <a16:creationId xmlns:a16="http://schemas.microsoft.com/office/drawing/2014/main" id="{67694EB8-BE5E-4F2F-AFCC-8FE47275A3D6}"/>
            </a:ext>
          </a:extLst>
        </xdr:cNvPr>
        <xdr:cNvSpPr txBox="1">
          <a:spLocks noChangeArrowheads="1"/>
        </xdr:cNvSpPr>
      </xdr:nvSpPr>
      <xdr:spPr bwMode="auto">
        <a:xfrm>
          <a:off x="13506450" y="12439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52</xdr:row>
      <xdr:rowOff>76200</xdr:rowOff>
    </xdr:from>
    <xdr:ext cx="92710" cy="212725"/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A2E9DF39-3622-476E-B8D9-02766B87B458}"/>
            </a:ext>
          </a:extLst>
        </xdr:cNvPr>
        <xdr:cNvSpPr txBox="1">
          <a:spLocks noChangeArrowheads="1"/>
        </xdr:cNvSpPr>
      </xdr:nvSpPr>
      <xdr:spPr bwMode="auto">
        <a:xfrm>
          <a:off x="13506450" y="12439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AA521875-6864-41FD-AD52-672EA1CFC8AF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23" name="Text Box 18">
          <a:extLst>
            <a:ext uri="{FF2B5EF4-FFF2-40B4-BE49-F238E27FC236}">
              <a16:creationId xmlns:a16="http://schemas.microsoft.com/office/drawing/2014/main" id="{C68CC34A-641B-4FD9-BF86-96AFB41BEB51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B3C79548-A5FE-4A74-90ED-E376E58504D6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53</xdr:row>
      <xdr:rowOff>76200</xdr:rowOff>
    </xdr:from>
    <xdr:ext cx="92710" cy="212725"/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55364798-D5CB-4437-84E2-AF8B148E33A6}"/>
            </a:ext>
          </a:extLst>
        </xdr:cNvPr>
        <xdr:cNvSpPr txBox="1">
          <a:spLocks noChangeArrowheads="1"/>
        </xdr:cNvSpPr>
      </xdr:nvSpPr>
      <xdr:spPr bwMode="auto">
        <a:xfrm>
          <a:off x="13506450" y="126746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53</xdr:row>
      <xdr:rowOff>76200</xdr:rowOff>
    </xdr:from>
    <xdr:ext cx="92710" cy="212725"/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F993B9A7-C100-4ACA-B877-384A2660C195}"/>
            </a:ext>
          </a:extLst>
        </xdr:cNvPr>
        <xdr:cNvSpPr txBox="1">
          <a:spLocks noChangeArrowheads="1"/>
        </xdr:cNvSpPr>
      </xdr:nvSpPr>
      <xdr:spPr bwMode="auto">
        <a:xfrm>
          <a:off x="13506450" y="126746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53</xdr:row>
      <xdr:rowOff>76200</xdr:rowOff>
    </xdr:from>
    <xdr:ext cx="92710" cy="212725"/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76BDB968-0524-4451-BA1B-14AF7899E95A}"/>
            </a:ext>
          </a:extLst>
        </xdr:cNvPr>
        <xdr:cNvSpPr txBox="1">
          <a:spLocks noChangeArrowheads="1"/>
        </xdr:cNvSpPr>
      </xdr:nvSpPr>
      <xdr:spPr bwMode="auto">
        <a:xfrm>
          <a:off x="13506450" y="126746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71CC02E0-12E9-497E-B12F-BED9DA2E0094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2212B0E1-6290-4389-8388-FA7A4BF60E99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sa/OneDrive/Desktop/PTC/9-30-2020%20Budge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Report Sept 2020"/>
      <sheetName val="Master 2019-2020"/>
      <sheetName val="PNC 2019-2020 Activity"/>
      <sheetName val="Budget Report Dec 31 19 "/>
      <sheetName val="Budget Report Nov 18 19"/>
      <sheetName val="Budget Report Oct 16 19 "/>
      <sheetName val="Sheet6"/>
    </sheetNames>
    <sheetDataSet>
      <sheetData sheetId="0"/>
      <sheetData sheetId="1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28">
          <cell r="E28">
            <v>0</v>
          </cell>
        </row>
        <row r="30">
          <cell r="E30">
            <v>0</v>
          </cell>
        </row>
        <row r="32">
          <cell r="E32">
            <v>0</v>
          </cell>
        </row>
        <row r="35">
          <cell r="E35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2"/>
  <sheetViews>
    <sheetView tabSelected="1" zoomScale="79" workbookViewId="0">
      <selection activeCell="I2" sqref="I2"/>
    </sheetView>
  </sheetViews>
  <sheetFormatPr defaultRowHeight="18.5" x14ac:dyDescent="0.45"/>
  <cols>
    <col min="1" max="1" width="61.1796875" style="21" customWidth="1"/>
    <col min="2" max="2" width="5.81640625" style="21" customWidth="1"/>
    <col min="3" max="3" width="19.1796875" style="18" bestFit="1" customWidth="1"/>
    <col min="4" max="4" width="5.81640625" style="21" customWidth="1"/>
    <col min="5" max="5" width="18.1796875" style="18" bestFit="1" customWidth="1"/>
    <col min="6" max="6" width="19.81640625" style="18" bestFit="1" customWidth="1"/>
    <col min="7" max="7" width="19.1796875" style="18" bestFit="1" customWidth="1"/>
    <col min="8" max="8" width="11.81640625" style="18" customWidth="1"/>
    <col min="9" max="9" width="18.1796875" style="5" bestFit="1" customWidth="1"/>
    <col min="10" max="10" width="19.1796875" style="5" bestFit="1" customWidth="1"/>
    <col min="11" max="11" width="17.1796875" style="5" bestFit="1" customWidth="1"/>
    <col min="12" max="12" width="17.1796875" style="5" customWidth="1"/>
    <col min="13" max="13" width="11.90625" style="20" bestFit="1" customWidth="1"/>
    <col min="14" max="14" width="18.1796875" style="20" customWidth="1"/>
    <col min="15" max="15" width="39.81640625" style="21" customWidth="1"/>
    <col min="16" max="16" width="32.1796875" style="20" customWidth="1"/>
    <col min="17" max="17" width="19.1796875" style="20" bestFit="1" customWidth="1"/>
    <col min="18" max="18" width="8.7265625" style="21"/>
  </cols>
  <sheetData>
    <row r="1" spans="1:18" x14ac:dyDescent="0.45">
      <c r="A1" s="1"/>
      <c r="B1" s="2"/>
      <c r="C1" s="3"/>
      <c r="D1" s="2"/>
      <c r="E1" s="4" t="s">
        <v>0</v>
      </c>
      <c r="F1" s="4"/>
      <c r="G1" s="4"/>
      <c r="H1" s="4"/>
      <c r="I1" s="4" t="s">
        <v>73</v>
      </c>
      <c r="J1" s="4"/>
      <c r="K1" s="4"/>
      <c r="M1" s="6"/>
      <c r="N1" s="6"/>
      <c r="O1" s="6"/>
      <c r="P1" s="6"/>
      <c r="Q1" s="6"/>
      <c r="R1" s="2"/>
    </row>
    <row r="2" spans="1:18" x14ac:dyDescent="0.45">
      <c r="A2" s="7" t="s">
        <v>1</v>
      </c>
      <c r="B2" s="8"/>
      <c r="C2" s="9" t="s">
        <v>2</v>
      </c>
      <c r="D2" s="8"/>
      <c r="E2" s="9" t="s">
        <v>3</v>
      </c>
      <c r="F2" s="9" t="s">
        <v>4</v>
      </c>
      <c r="G2" s="10" t="s">
        <v>5</v>
      </c>
      <c r="H2" s="11"/>
      <c r="I2" s="9" t="s">
        <v>6</v>
      </c>
      <c r="J2" s="9" t="s">
        <v>4</v>
      </c>
      <c r="K2" s="10" t="s">
        <v>5</v>
      </c>
      <c r="L2" s="10" t="s">
        <v>7</v>
      </c>
      <c r="M2" s="12"/>
      <c r="N2" s="12"/>
      <c r="O2" s="12"/>
      <c r="P2" s="12"/>
      <c r="Q2" s="12"/>
      <c r="R2" s="13"/>
    </row>
    <row r="3" spans="1:18" x14ac:dyDescent="0.45">
      <c r="A3" s="14" t="s">
        <v>8</v>
      </c>
      <c r="B3" s="15"/>
      <c r="C3" s="16"/>
      <c r="D3" s="15"/>
      <c r="E3" s="9"/>
      <c r="F3" s="9">
        <v>2000</v>
      </c>
      <c r="G3" s="17"/>
      <c r="I3" s="9"/>
      <c r="J3" s="9"/>
      <c r="K3" s="19"/>
      <c r="L3" s="19">
        <v>2000</v>
      </c>
      <c r="O3" s="20"/>
    </row>
    <row r="4" spans="1:18" x14ac:dyDescent="0.45">
      <c r="A4" s="22" t="s">
        <v>9</v>
      </c>
      <c r="B4" s="8"/>
      <c r="C4" s="23"/>
      <c r="D4" s="24"/>
      <c r="E4" s="25"/>
      <c r="F4" s="25"/>
      <c r="G4" s="17"/>
      <c r="I4" s="26"/>
      <c r="J4" s="26"/>
      <c r="K4" s="19"/>
      <c r="L4" s="26"/>
      <c r="M4" s="27"/>
      <c r="O4" s="28"/>
      <c r="P4" s="29"/>
      <c r="Q4" s="29"/>
      <c r="R4" s="28"/>
    </row>
    <row r="5" spans="1:18" x14ac:dyDescent="0.45">
      <c r="A5" s="30" t="s">
        <v>10</v>
      </c>
      <c r="B5" s="31"/>
      <c r="C5" s="32">
        <v>49044.589999999989</v>
      </c>
      <c r="D5" s="31"/>
      <c r="E5" s="17">
        <v>60000</v>
      </c>
      <c r="F5" s="17">
        <v>50000</v>
      </c>
      <c r="G5" s="17">
        <f>E5-F5</f>
        <v>10000</v>
      </c>
      <c r="I5" s="33">
        <v>0</v>
      </c>
      <c r="J5" s="34"/>
      <c r="K5" s="34">
        <f t="shared" ref="K5:K15" si="0">I5+J5</f>
        <v>0</v>
      </c>
      <c r="L5" s="34"/>
      <c r="M5" s="35"/>
    </row>
    <row r="6" spans="1:18" x14ac:dyDescent="0.45">
      <c r="A6" s="36" t="s">
        <v>11</v>
      </c>
      <c r="B6" s="13"/>
      <c r="C6" s="32">
        <v>2340.1000000000004</v>
      </c>
      <c r="D6" s="13"/>
      <c r="E6" s="17">
        <v>13500</v>
      </c>
      <c r="F6" s="17">
        <v>12000</v>
      </c>
      <c r="G6" s="17">
        <f t="shared" ref="G6:G12" si="1">E6-F6</f>
        <v>1500</v>
      </c>
      <c r="I6" s="34">
        <v>0</v>
      </c>
      <c r="J6" s="34">
        <v>0</v>
      </c>
      <c r="K6" s="34">
        <f t="shared" si="0"/>
        <v>0</v>
      </c>
      <c r="L6" s="34"/>
      <c r="M6" s="37"/>
      <c r="O6" s="15"/>
      <c r="P6" s="35"/>
      <c r="Q6" s="35"/>
      <c r="R6" s="15"/>
    </row>
    <row r="7" spans="1:18" x14ac:dyDescent="0.45">
      <c r="A7" s="38" t="s">
        <v>12</v>
      </c>
      <c r="C7" s="32">
        <v>876.03</v>
      </c>
      <c r="E7" s="17">
        <v>1500</v>
      </c>
      <c r="F7" s="17">
        <v>800</v>
      </c>
      <c r="G7" s="17">
        <f t="shared" si="1"/>
        <v>700</v>
      </c>
      <c r="I7" s="34">
        <v>0</v>
      </c>
      <c r="J7" s="34"/>
      <c r="K7" s="34">
        <f t="shared" si="0"/>
        <v>0</v>
      </c>
      <c r="L7" s="34"/>
      <c r="N7" s="15"/>
      <c r="O7" s="15"/>
      <c r="P7" s="35"/>
      <c r="Q7" s="35"/>
      <c r="R7" s="15"/>
    </row>
    <row r="8" spans="1:18" x14ac:dyDescent="0.45">
      <c r="A8" s="39" t="s">
        <v>13</v>
      </c>
      <c r="B8" s="40"/>
      <c r="C8" s="32">
        <v>757.05000000000018</v>
      </c>
      <c r="D8" s="40"/>
      <c r="E8" s="17">
        <v>9000</v>
      </c>
      <c r="F8" s="17">
        <v>8000</v>
      </c>
      <c r="G8" s="17">
        <f t="shared" si="1"/>
        <v>1000</v>
      </c>
      <c r="I8" s="34">
        <v>0</v>
      </c>
      <c r="J8" s="34">
        <v>0</v>
      </c>
      <c r="K8" s="34">
        <f t="shared" si="0"/>
        <v>0</v>
      </c>
      <c r="L8" s="34"/>
      <c r="N8" s="15"/>
      <c r="O8" s="15"/>
      <c r="P8" s="35"/>
      <c r="Q8" s="35"/>
      <c r="R8" s="15"/>
    </row>
    <row r="9" spans="1:18" x14ac:dyDescent="0.45">
      <c r="A9" s="38" t="s">
        <v>14</v>
      </c>
      <c r="C9" s="32">
        <v>525.95000000000016</v>
      </c>
      <c r="E9" s="17">
        <v>0</v>
      </c>
      <c r="F9" s="17">
        <v>0</v>
      </c>
      <c r="G9" s="17">
        <f t="shared" si="1"/>
        <v>0</v>
      </c>
      <c r="I9" s="34">
        <f>'[1]Master 2019-2020'!E8</f>
        <v>0</v>
      </c>
      <c r="J9" s="34">
        <f>-'[1]Master 2019-2020'!E28</f>
        <v>0</v>
      </c>
      <c r="K9" s="34">
        <f>I9+J9</f>
        <v>0</v>
      </c>
      <c r="L9" s="34"/>
      <c r="M9" s="41"/>
      <c r="N9" s="15"/>
      <c r="O9" s="15"/>
      <c r="P9" s="35"/>
      <c r="Q9" s="15"/>
      <c r="R9" s="15"/>
    </row>
    <row r="10" spans="1:18" x14ac:dyDescent="0.45">
      <c r="A10" s="38" t="s">
        <v>15</v>
      </c>
      <c r="C10" s="32">
        <v>0</v>
      </c>
      <c r="E10" s="17">
        <v>0</v>
      </c>
      <c r="F10" s="17">
        <v>0</v>
      </c>
      <c r="G10" s="17">
        <f t="shared" si="1"/>
        <v>0</v>
      </c>
      <c r="I10" s="34">
        <f>'[1]Master 2019-2020'!E9</f>
        <v>0</v>
      </c>
      <c r="J10" s="34">
        <f>-'[1]Master 2019-2020'!E30</f>
        <v>0</v>
      </c>
      <c r="K10" s="34">
        <f>I10+J10</f>
        <v>0</v>
      </c>
      <c r="L10" s="34"/>
    </row>
    <row r="11" spans="1:18" x14ac:dyDescent="0.45">
      <c r="A11" s="38" t="s">
        <v>16</v>
      </c>
      <c r="C11" s="32">
        <v>125.38000000000011</v>
      </c>
      <c r="E11" s="17">
        <v>3000</v>
      </c>
      <c r="F11" s="17">
        <v>2700</v>
      </c>
      <c r="G11" s="17">
        <f t="shared" si="1"/>
        <v>300</v>
      </c>
      <c r="I11" s="34">
        <f>'[1]Master 2019-2020'!E10</f>
        <v>0</v>
      </c>
      <c r="J11" s="34">
        <f>-'[1]Master 2019-2020'!E32</f>
        <v>0</v>
      </c>
      <c r="K11" s="34">
        <f>I11+J11</f>
        <v>0</v>
      </c>
      <c r="L11" s="34"/>
    </row>
    <row r="12" spans="1:18" x14ac:dyDescent="0.45">
      <c r="A12" s="38" t="s">
        <v>16</v>
      </c>
      <c r="C12" s="32">
        <v>0</v>
      </c>
      <c r="E12" s="17">
        <v>3000</v>
      </c>
      <c r="F12" s="17">
        <v>1500</v>
      </c>
      <c r="G12" s="17">
        <f t="shared" si="1"/>
        <v>1500</v>
      </c>
      <c r="I12" s="34"/>
      <c r="J12" s="34"/>
      <c r="K12" s="34">
        <f t="shared" si="0"/>
        <v>0</v>
      </c>
      <c r="L12" s="34"/>
    </row>
    <row r="13" spans="1:18" x14ac:dyDescent="0.45">
      <c r="A13" s="38" t="s">
        <v>17</v>
      </c>
      <c r="C13" s="32">
        <v>260</v>
      </c>
      <c r="E13" s="17">
        <v>500</v>
      </c>
      <c r="F13" s="17">
        <v>42.58</v>
      </c>
      <c r="G13" s="17">
        <f>E13-F13</f>
        <v>457.42</v>
      </c>
      <c r="I13" s="34">
        <v>0</v>
      </c>
      <c r="J13" s="34"/>
      <c r="K13" s="34">
        <f t="shared" si="0"/>
        <v>0</v>
      </c>
      <c r="L13" s="34"/>
    </row>
    <row r="14" spans="1:18" x14ac:dyDescent="0.45">
      <c r="A14" s="38" t="s">
        <v>18</v>
      </c>
      <c r="C14" s="32">
        <v>0</v>
      </c>
      <c r="E14" s="17">
        <v>0</v>
      </c>
      <c r="F14" s="17">
        <v>0</v>
      </c>
      <c r="G14" s="17">
        <v>0</v>
      </c>
      <c r="I14" s="34"/>
      <c r="J14" s="34"/>
      <c r="K14" s="34">
        <f t="shared" si="0"/>
        <v>0</v>
      </c>
      <c r="L14" s="34"/>
    </row>
    <row r="15" spans="1:18" x14ac:dyDescent="0.45">
      <c r="A15" s="38" t="s">
        <v>19</v>
      </c>
      <c r="C15" s="32">
        <v>0</v>
      </c>
      <c r="E15" s="17"/>
      <c r="F15" s="17"/>
      <c r="G15" s="17"/>
      <c r="I15" s="34">
        <v>0</v>
      </c>
      <c r="J15" s="34">
        <v>0</v>
      </c>
      <c r="K15" s="34">
        <f t="shared" si="0"/>
        <v>0</v>
      </c>
      <c r="L15" s="34"/>
    </row>
    <row r="16" spans="1:18" x14ac:dyDescent="0.45">
      <c r="A16" s="42" t="s">
        <v>20</v>
      </c>
      <c r="B16" s="43"/>
      <c r="C16" s="44">
        <v>53929.099999999984</v>
      </c>
      <c r="D16" s="45"/>
      <c r="E16" s="44">
        <f>SUM(E5:E14)</f>
        <v>90500</v>
      </c>
      <c r="F16" s="44">
        <f>SUM(F5:F14)</f>
        <v>75042.58</v>
      </c>
      <c r="G16" s="44">
        <f>SUM(G5:G14)</f>
        <v>15457.42</v>
      </c>
      <c r="H16" s="46"/>
      <c r="I16" s="44">
        <f>SUM(I5:I15)</f>
        <v>0</v>
      </c>
      <c r="J16" s="44">
        <f>SUM(J5:J15)</f>
        <v>0</v>
      </c>
      <c r="K16" s="44">
        <f>SUM(K5:K15)</f>
        <v>0</v>
      </c>
      <c r="L16" s="44">
        <f>SUM(L3:L15)</f>
        <v>2000</v>
      </c>
      <c r="M16" s="43"/>
      <c r="N16" s="43"/>
      <c r="O16" s="20"/>
      <c r="Q16" s="43"/>
      <c r="R16" s="43"/>
    </row>
    <row r="17" spans="1:18" x14ac:dyDescent="0.45">
      <c r="A17" s="47"/>
      <c r="B17" s="47"/>
      <c r="C17" s="48"/>
      <c r="D17" s="47"/>
      <c r="E17" s="49"/>
      <c r="F17" s="49"/>
      <c r="G17" s="49"/>
      <c r="H17" s="49"/>
      <c r="I17" s="50"/>
      <c r="J17" s="50"/>
      <c r="K17" s="50"/>
      <c r="L17" s="50"/>
      <c r="O17" s="20"/>
    </row>
    <row r="18" spans="1:18" x14ac:dyDescent="0.45">
      <c r="A18" s="51" t="s">
        <v>21</v>
      </c>
      <c r="B18" s="8"/>
      <c r="C18" s="23"/>
      <c r="E18" s="17"/>
      <c r="F18" s="17"/>
      <c r="G18" s="17"/>
      <c r="I18" s="34"/>
      <c r="J18" s="34"/>
      <c r="K18" s="34"/>
      <c r="L18" s="34"/>
      <c r="O18" s="20"/>
    </row>
    <row r="19" spans="1:18" x14ac:dyDescent="0.45">
      <c r="A19" s="52" t="s">
        <v>22</v>
      </c>
      <c r="B19" s="13"/>
      <c r="C19" s="53">
        <v>-50.53</v>
      </c>
      <c r="D19" s="13"/>
      <c r="E19" s="54">
        <v>0</v>
      </c>
      <c r="F19" s="54">
        <v>100</v>
      </c>
      <c r="G19" s="17">
        <f t="shared" ref="G19:G24" si="2">E19-F19</f>
        <v>-100</v>
      </c>
      <c r="I19" s="34">
        <v>0</v>
      </c>
      <c r="J19" s="34">
        <v>0</v>
      </c>
      <c r="K19" s="34">
        <f>I19+J19</f>
        <v>0</v>
      </c>
      <c r="L19" s="34"/>
      <c r="O19" s="20"/>
    </row>
    <row r="20" spans="1:18" x14ac:dyDescent="0.45">
      <c r="A20" s="52" t="s">
        <v>23</v>
      </c>
      <c r="B20" s="13"/>
      <c r="C20" s="53">
        <v>0</v>
      </c>
      <c r="D20" s="13"/>
      <c r="E20" s="54">
        <v>0</v>
      </c>
      <c r="F20" s="54">
        <v>0</v>
      </c>
      <c r="G20" s="17">
        <v>0</v>
      </c>
      <c r="I20" s="55"/>
      <c r="J20" s="55"/>
      <c r="K20" s="34">
        <f t="shared" ref="K20:K26" si="3">I20+J20</f>
        <v>0</v>
      </c>
      <c r="L20" s="34"/>
      <c r="O20" s="20"/>
    </row>
    <row r="21" spans="1:18" x14ac:dyDescent="0.45">
      <c r="A21" s="52" t="s">
        <v>24</v>
      </c>
      <c r="B21" s="13"/>
      <c r="C21" s="53">
        <v>0</v>
      </c>
      <c r="D21" s="13"/>
      <c r="E21" s="17">
        <v>0</v>
      </c>
      <c r="F21" s="17">
        <v>0</v>
      </c>
      <c r="G21" s="17">
        <f t="shared" si="2"/>
        <v>0</v>
      </c>
      <c r="I21" s="34"/>
      <c r="J21" s="34"/>
      <c r="K21" s="34">
        <f t="shared" si="3"/>
        <v>0</v>
      </c>
      <c r="L21" s="34"/>
      <c r="O21" s="20"/>
    </row>
    <row r="22" spans="1:18" x14ac:dyDescent="0.45">
      <c r="A22" s="52" t="s">
        <v>25</v>
      </c>
      <c r="B22" s="13"/>
      <c r="C22" s="53">
        <v>0</v>
      </c>
      <c r="D22" s="13"/>
      <c r="E22" s="17">
        <v>1500</v>
      </c>
      <c r="F22" s="17">
        <v>1500</v>
      </c>
      <c r="G22" s="17">
        <f t="shared" si="2"/>
        <v>0</v>
      </c>
      <c r="I22" s="34"/>
      <c r="J22" s="34"/>
      <c r="K22" s="34">
        <f t="shared" si="3"/>
        <v>0</v>
      </c>
      <c r="L22" s="34"/>
      <c r="M22" s="15"/>
      <c r="N22" s="15"/>
      <c r="O22" s="20"/>
      <c r="Q22" s="15"/>
      <c r="R22" s="15"/>
    </row>
    <row r="23" spans="1:18" x14ac:dyDescent="0.45">
      <c r="A23" s="56" t="s">
        <v>26</v>
      </c>
      <c r="C23" s="53">
        <v>682.81999999999994</v>
      </c>
      <c r="E23" s="17">
        <v>800</v>
      </c>
      <c r="F23" s="17">
        <v>0</v>
      </c>
      <c r="G23" s="17">
        <f t="shared" si="2"/>
        <v>800</v>
      </c>
      <c r="I23" s="34">
        <v>17.149999999999999</v>
      </c>
      <c r="J23" s="34"/>
      <c r="K23" s="34">
        <v>17.149999999999999</v>
      </c>
      <c r="L23" s="34"/>
      <c r="O23" s="20"/>
    </row>
    <row r="24" spans="1:18" x14ac:dyDescent="0.45">
      <c r="A24" s="56" t="s">
        <v>27</v>
      </c>
      <c r="C24" s="53">
        <v>0</v>
      </c>
      <c r="E24" s="17">
        <v>0</v>
      </c>
      <c r="F24" s="17">
        <v>0</v>
      </c>
      <c r="G24" s="17">
        <f t="shared" si="2"/>
        <v>0</v>
      </c>
      <c r="I24" s="34"/>
      <c r="J24" s="34"/>
      <c r="K24" s="34">
        <f t="shared" si="3"/>
        <v>0</v>
      </c>
      <c r="L24" s="34"/>
      <c r="O24" s="20"/>
      <c r="P24" s="37"/>
    </row>
    <row r="25" spans="1:18" x14ac:dyDescent="0.45">
      <c r="A25" s="52" t="s">
        <v>28</v>
      </c>
      <c r="B25" s="13"/>
      <c r="C25" s="53">
        <v>120.85</v>
      </c>
      <c r="D25" s="13"/>
      <c r="E25" s="17">
        <v>200</v>
      </c>
      <c r="F25" s="17">
        <v>0</v>
      </c>
      <c r="G25" s="17">
        <v>0</v>
      </c>
      <c r="I25" s="34"/>
      <c r="J25" s="34"/>
      <c r="K25" s="34">
        <f t="shared" si="3"/>
        <v>0</v>
      </c>
      <c r="L25" s="34"/>
      <c r="M25" s="15"/>
      <c r="N25" s="15"/>
      <c r="O25" s="20"/>
      <c r="Q25" s="15"/>
      <c r="R25" s="15"/>
    </row>
    <row r="26" spans="1:18" x14ac:dyDescent="0.45">
      <c r="A26" s="57"/>
      <c r="B26" s="13"/>
      <c r="C26" s="53">
        <v>0</v>
      </c>
      <c r="D26" s="13"/>
      <c r="E26" s="17"/>
      <c r="F26" s="17"/>
      <c r="G26" s="17"/>
      <c r="I26" s="34"/>
      <c r="J26" s="34"/>
      <c r="K26" s="34">
        <f t="shared" si="3"/>
        <v>0</v>
      </c>
      <c r="L26" s="34"/>
      <c r="M26" s="15"/>
      <c r="N26" s="15"/>
      <c r="O26" s="20"/>
      <c r="Q26" s="15"/>
      <c r="R26" s="15"/>
    </row>
    <row r="27" spans="1:18" x14ac:dyDescent="0.45">
      <c r="A27" s="58" t="s">
        <v>29</v>
      </c>
      <c r="B27" s="43"/>
      <c r="C27" s="59">
        <v>753.14</v>
      </c>
      <c r="D27" s="46"/>
      <c r="E27" s="59">
        <f>SUM(E19:E25)</f>
        <v>2500</v>
      </c>
      <c r="F27" s="59">
        <f>SUM(F19:F25)</f>
        <v>1600</v>
      </c>
      <c r="G27" s="59">
        <f>SUM(G19:G25)</f>
        <v>700</v>
      </c>
      <c r="H27" s="46"/>
      <c r="I27" s="59">
        <f>SUM(I19:I26)</f>
        <v>17.149999999999999</v>
      </c>
      <c r="J27" s="59">
        <f>SUM(J19:J26)</f>
        <v>0</v>
      </c>
      <c r="K27" s="59">
        <f>SUM(K19:K26)</f>
        <v>17.149999999999999</v>
      </c>
      <c r="L27" s="59">
        <f>SUM(L19:L26)</f>
        <v>0</v>
      </c>
      <c r="M27" s="43"/>
      <c r="N27" s="43"/>
      <c r="O27" s="20"/>
      <c r="Q27" s="43"/>
      <c r="R27" s="43"/>
    </row>
    <row r="28" spans="1:18" x14ac:dyDescent="0.45">
      <c r="A28" s="60"/>
      <c r="B28" s="60"/>
      <c r="C28" s="61"/>
      <c r="D28" s="60"/>
      <c r="E28" s="62"/>
      <c r="F28" s="62"/>
      <c r="G28" s="62"/>
      <c r="H28" s="62"/>
      <c r="I28" s="63"/>
      <c r="J28" s="63"/>
      <c r="K28" s="63"/>
      <c r="L28" s="63"/>
      <c r="O28" s="20"/>
    </row>
    <row r="29" spans="1:18" x14ac:dyDescent="0.45">
      <c r="A29" s="64" t="s">
        <v>30</v>
      </c>
      <c r="B29" s="8"/>
      <c r="C29" s="23"/>
      <c r="E29" s="17"/>
      <c r="F29" s="17"/>
      <c r="G29" s="17"/>
      <c r="I29" s="34"/>
      <c r="J29" s="34"/>
      <c r="K29" s="34"/>
      <c r="L29" s="34"/>
      <c r="O29" s="20"/>
      <c r="P29" s="35"/>
    </row>
    <row r="30" spans="1:18" x14ac:dyDescent="0.45">
      <c r="A30" s="65" t="s">
        <v>31</v>
      </c>
      <c r="B30" s="13"/>
      <c r="C30" s="53">
        <v>7997.21</v>
      </c>
      <c r="D30" s="13"/>
      <c r="E30" s="17"/>
      <c r="F30" s="17">
        <v>2500</v>
      </c>
      <c r="G30" s="17">
        <f t="shared" ref="G30:G43" si="4">E30-F30</f>
        <v>-2500</v>
      </c>
      <c r="I30" s="34"/>
      <c r="J30" s="34">
        <v>0</v>
      </c>
      <c r="K30" s="34">
        <f>I30+J30</f>
        <v>0</v>
      </c>
      <c r="L30" s="34"/>
      <c r="O30" s="20"/>
      <c r="Q30" s="35"/>
    </row>
    <row r="31" spans="1:18" x14ac:dyDescent="0.45">
      <c r="A31" s="65" t="s">
        <v>32</v>
      </c>
      <c r="B31" s="13"/>
      <c r="C31" s="53">
        <v>-408.75</v>
      </c>
      <c r="D31" s="13"/>
      <c r="E31" s="17"/>
      <c r="F31" s="17">
        <v>1500</v>
      </c>
      <c r="G31" s="17">
        <f t="shared" si="4"/>
        <v>-1500</v>
      </c>
      <c r="I31" s="34"/>
      <c r="J31" s="34">
        <v>0</v>
      </c>
      <c r="K31" s="34">
        <f t="shared" ref="K31:K43" si="5">I31+J31</f>
        <v>0</v>
      </c>
      <c r="L31" s="34"/>
      <c r="O31" s="20"/>
      <c r="P31" s="27"/>
    </row>
    <row r="32" spans="1:18" x14ac:dyDescent="0.45">
      <c r="A32" s="65" t="s">
        <v>33</v>
      </c>
      <c r="B32" s="13"/>
      <c r="C32" s="53">
        <v>0</v>
      </c>
      <c r="D32" s="13"/>
      <c r="E32" s="17">
        <v>0</v>
      </c>
      <c r="F32" s="17">
        <v>100</v>
      </c>
      <c r="G32" s="17">
        <f t="shared" si="4"/>
        <v>-100</v>
      </c>
      <c r="I32" s="34"/>
      <c r="J32" s="34"/>
      <c r="K32" s="34">
        <f t="shared" si="5"/>
        <v>0</v>
      </c>
      <c r="L32" s="34"/>
      <c r="M32" s="35"/>
      <c r="O32" s="20"/>
      <c r="P32" s="35"/>
    </row>
    <row r="33" spans="1:18" x14ac:dyDescent="0.45">
      <c r="A33" s="66" t="s">
        <v>34</v>
      </c>
      <c r="C33" s="53">
        <v>-580.34</v>
      </c>
      <c r="E33" s="17">
        <v>0</v>
      </c>
      <c r="F33" s="17">
        <v>1000</v>
      </c>
      <c r="G33" s="17">
        <f t="shared" si="4"/>
        <v>-1000</v>
      </c>
      <c r="I33" s="34"/>
      <c r="J33" s="34"/>
      <c r="K33" s="34">
        <f t="shared" si="5"/>
        <v>0</v>
      </c>
      <c r="L33" s="34"/>
      <c r="M33" s="35"/>
      <c r="O33" s="20"/>
      <c r="P33" s="35"/>
    </row>
    <row r="34" spans="1:18" x14ac:dyDescent="0.45">
      <c r="A34" s="66" t="s">
        <v>35</v>
      </c>
      <c r="C34" s="53">
        <v>-998.65</v>
      </c>
      <c r="E34" s="17">
        <v>0</v>
      </c>
      <c r="F34" s="17">
        <v>1000</v>
      </c>
      <c r="G34" s="17">
        <f t="shared" si="4"/>
        <v>-1000</v>
      </c>
      <c r="I34" s="34"/>
      <c r="J34" s="34"/>
      <c r="K34" s="34">
        <f t="shared" si="5"/>
        <v>0</v>
      </c>
      <c r="L34" s="34"/>
      <c r="M34" s="35"/>
      <c r="O34" s="20"/>
      <c r="P34" s="37"/>
    </row>
    <row r="35" spans="1:18" x14ac:dyDescent="0.45">
      <c r="A35" s="65" t="s">
        <v>36</v>
      </c>
      <c r="B35" s="13"/>
      <c r="C35" s="53">
        <v>-586.51</v>
      </c>
      <c r="D35" s="13"/>
      <c r="E35" s="17">
        <v>0</v>
      </c>
      <c r="F35" s="17">
        <v>750</v>
      </c>
      <c r="G35" s="17">
        <f t="shared" si="4"/>
        <v>-750</v>
      </c>
      <c r="I35" s="34"/>
      <c r="J35" s="34">
        <f>-'[1]Master 2019-2020'!E40</f>
        <v>0</v>
      </c>
      <c r="K35" s="34">
        <f t="shared" si="5"/>
        <v>0</v>
      </c>
      <c r="L35" s="34"/>
      <c r="M35" s="15"/>
      <c r="O35" s="20"/>
      <c r="R35" s="15"/>
    </row>
    <row r="36" spans="1:18" x14ac:dyDescent="0.45">
      <c r="A36" s="65" t="s">
        <v>37</v>
      </c>
      <c r="B36" s="13"/>
      <c r="C36" s="53">
        <v>-102.48</v>
      </c>
      <c r="D36" s="13"/>
      <c r="E36" s="17">
        <v>0</v>
      </c>
      <c r="F36" s="17">
        <v>750</v>
      </c>
      <c r="G36" s="17">
        <f t="shared" si="4"/>
        <v>-750</v>
      </c>
      <c r="I36" s="34"/>
      <c r="J36" s="34">
        <f>-'[1]Master 2019-2020'!E41</f>
        <v>0</v>
      </c>
      <c r="K36" s="34">
        <f t="shared" si="5"/>
        <v>0</v>
      </c>
      <c r="L36" s="34"/>
      <c r="M36" s="15"/>
      <c r="O36" s="20"/>
      <c r="R36" s="15"/>
    </row>
    <row r="37" spans="1:18" x14ac:dyDescent="0.45">
      <c r="A37" s="65" t="s">
        <v>38</v>
      </c>
      <c r="B37" s="13"/>
      <c r="C37" s="53">
        <v>-741.15000000000009</v>
      </c>
      <c r="D37" s="13"/>
      <c r="E37" s="17">
        <v>0</v>
      </c>
      <c r="F37" s="17">
        <v>750</v>
      </c>
      <c r="G37" s="17">
        <f t="shared" si="4"/>
        <v>-750</v>
      </c>
      <c r="I37" s="34"/>
      <c r="J37" s="34">
        <f>-'[1]Master 2019-2020'!E42</f>
        <v>0</v>
      </c>
      <c r="K37" s="34">
        <f t="shared" si="5"/>
        <v>0</v>
      </c>
      <c r="L37" s="34"/>
      <c r="M37" s="15"/>
      <c r="O37" s="20"/>
      <c r="P37" s="41"/>
      <c r="R37" s="15"/>
    </row>
    <row r="38" spans="1:18" x14ac:dyDescent="0.45">
      <c r="A38" s="65" t="s">
        <v>39</v>
      </c>
      <c r="B38" s="13"/>
      <c r="C38" s="53">
        <v>0</v>
      </c>
      <c r="D38" s="13"/>
      <c r="E38" s="17">
        <v>0</v>
      </c>
      <c r="F38" s="17">
        <v>150</v>
      </c>
      <c r="G38" s="17">
        <f t="shared" si="4"/>
        <v>-150</v>
      </c>
      <c r="I38" s="34"/>
      <c r="J38" s="34"/>
      <c r="K38" s="34">
        <f t="shared" si="5"/>
        <v>0</v>
      </c>
      <c r="L38" s="34"/>
      <c r="M38" s="35"/>
      <c r="O38" s="20"/>
      <c r="Q38" s="37"/>
      <c r="R38" s="15"/>
    </row>
    <row r="39" spans="1:18" x14ac:dyDescent="0.45">
      <c r="A39" s="65" t="s">
        <v>40</v>
      </c>
      <c r="B39" s="13"/>
      <c r="C39" s="53">
        <v>-576.66999999999996</v>
      </c>
      <c r="D39" s="13"/>
      <c r="E39" s="17">
        <v>0</v>
      </c>
      <c r="F39" s="17">
        <v>750</v>
      </c>
      <c r="G39" s="17">
        <f t="shared" si="4"/>
        <v>-750</v>
      </c>
      <c r="I39" s="34"/>
      <c r="J39" s="34">
        <v>0</v>
      </c>
      <c r="K39" s="34">
        <f>I39+J39</f>
        <v>0</v>
      </c>
      <c r="L39" s="34"/>
      <c r="M39" s="35"/>
      <c r="O39" s="20"/>
      <c r="P39" s="35"/>
      <c r="R39" s="15"/>
    </row>
    <row r="40" spans="1:18" x14ac:dyDescent="0.45">
      <c r="A40" s="66" t="s">
        <v>41</v>
      </c>
      <c r="C40" s="53">
        <v>0</v>
      </c>
      <c r="E40" s="17">
        <v>0</v>
      </c>
      <c r="F40" s="17">
        <v>50</v>
      </c>
      <c r="G40" s="17">
        <f t="shared" si="4"/>
        <v>-50</v>
      </c>
      <c r="I40" s="34"/>
      <c r="J40" s="34"/>
      <c r="K40" s="34">
        <f t="shared" si="5"/>
        <v>0</v>
      </c>
      <c r="L40" s="34"/>
      <c r="M40" s="35"/>
      <c r="O40" s="20"/>
      <c r="P40" s="35"/>
      <c r="R40" s="15"/>
    </row>
    <row r="41" spans="1:18" x14ac:dyDescent="0.45">
      <c r="A41" s="66" t="s">
        <v>42</v>
      </c>
      <c r="B41" s="67"/>
      <c r="C41" s="53">
        <v>0</v>
      </c>
      <c r="D41" s="67"/>
      <c r="E41" s="17"/>
      <c r="F41" s="17">
        <v>100</v>
      </c>
      <c r="G41" s="17">
        <f t="shared" si="4"/>
        <v>-100</v>
      </c>
      <c r="I41" s="68"/>
      <c r="J41" s="68"/>
      <c r="K41" s="34"/>
      <c r="L41" s="34"/>
      <c r="M41" s="41"/>
      <c r="O41" s="20"/>
      <c r="P41" s="35"/>
      <c r="R41" s="67"/>
    </row>
    <row r="42" spans="1:18" x14ac:dyDescent="0.45">
      <c r="A42" s="66" t="s">
        <v>43</v>
      </c>
      <c r="C42" s="53">
        <v>-929.11</v>
      </c>
      <c r="E42" s="17">
        <v>0</v>
      </c>
      <c r="F42" s="17">
        <v>750</v>
      </c>
      <c r="G42" s="17">
        <f t="shared" si="4"/>
        <v>-750</v>
      </c>
      <c r="I42" s="34"/>
      <c r="J42" s="34"/>
      <c r="K42" s="34">
        <f t="shared" si="5"/>
        <v>0</v>
      </c>
      <c r="L42" s="34"/>
      <c r="O42" s="20"/>
      <c r="P42" s="27"/>
      <c r="Q42" s="35"/>
    </row>
    <row r="43" spans="1:18" x14ac:dyDescent="0.45">
      <c r="A43" s="66" t="s">
        <v>44</v>
      </c>
      <c r="C43" s="53">
        <v>-1015.08</v>
      </c>
      <c r="E43" s="17">
        <v>0</v>
      </c>
      <c r="F43" s="17">
        <v>1250</v>
      </c>
      <c r="G43" s="17">
        <f t="shared" si="4"/>
        <v>-1250</v>
      </c>
      <c r="I43" s="34"/>
      <c r="J43" s="34">
        <f>-'[1]Master 2019-2020'!E35</f>
        <v>0</v>
      </c>
      <c r="K43" s="34">
        <f t="shared" si="5"/>
        <v>0</v>
      </c>
      <c r="L43" s="34"/>
      <c r="O43" s="20"/>
      <c r="P43" s="41"/>
    </row>
    <row r="44" spans="1:18" x14ac:dyDescent="0.45">
      <c r="A44" s="69" t="s">
        <v>45</v>
      </c>
      <c r="B44" s="43"/>
      <c r="C44" s="70">
        <v>2058.4699999999998</v>
      </c>
      <c r="D44" s="43"/>
      <c r="E44" s="70">
        <f>SUM(E30:E43)</f>
        <v>0</v>
      </c>
      <c r="F44" s="70">
        <f>SUM(F30:F43)</f>
        <v>11400</v>
      </c>
      <c r="G44" s="70">
        <f>SUM(G30:G43)</f>
        <v>-11400</v>
      </c>
      <c r="H44" s="71"/>
      <c r="I44" s="72">
        <f>SUM(I30:I43)</f>
        <v>0</v>
      </c>
      <c r="J44" s="72">
        <f>SUM(J30:J43)</f>
        <v>0</v>
      </c>
      <c r="K44" s="72">
        <f>SUM(K30:K43)</f>
        <v>0</v>
      </c>
      <c r="L44" s="72">
        <f>SUM(L30:L43)</f>
        <v>0</v>
      </c>
      <c r="M44" s="37"/>
      <c r="O44" s="43"/>
      <c r="P44" s="37"/>
      <c r="R44" s="43"/>
    </row>
    <row r="45" spans="1:18" x14ac:dyDescent="0.45">
      <c r="A45" s="47"/>
      <c r="B45" s="47"/>
      <c r="C45" s="48"/>
      <c r="D45" s="47"/>
      <c r="E45" s="73"/>
      <c r="F45" s="49"/>
      <c r="G45" s="49"/>
      <c r="H45" s="49"/>
      <c r="I45" s="74"/>
      <c r="J45" s="74"/>
      <c r="K45" s="74"/>
      <c r="L45" s="50"/>
      <c r="M45" s="35"/>
      <c r="O45" s="15"/>
      <c r="Q45" s="27"/>
      <c r="R45" s="15"/>
    </row>
    <row r="46" spans="1:18" x14ac:dyDescent="0.45">
      <c r="A46" s="75" t="s">
        <v>46</v>
      </c>
      <c r="C46" s="53"/>
      <c r="E46" s="76"/>
      <c r="F46" s="17"/>
      <c r="G46" s="17"/>
      <c r="I46" s="34"/>
      <c r="J46" s="34"/>
      <c r="K46" s="34"/>
      <c r="L46" s="34"/>
      <c r="Q46" s="35"/>
    </row>
    <row r="47" spans="1:18" x14ac:dyDescent="0.45">
      <c r="A47" s="77" t="s">
        <v>47</v>
      </c>
      <c r="C47" s="53">
        <v>0</v>
      </c>
      <c r="E47" s="76">
        <v>0</v>
      </c>
      <c r="F47" s="17">
        <v>1000</v>
      </c>
      <c r="G47" s="17">
        <v>-1000</v>
      </c>
      <c r="I47" s="34"/>
      <c r="J47" s="34"/>
      <c r="K47" s="34">
        <f>I47+J47</f>
        <v>0</v>
      </c>
      <c r="L47" s="34"/>
      <c r="Q47" s="37"/>
    </row>
    <row r="48" spans="1:18" x14ac:dyDescent="0.45">
      <c r="A48" s="77" t="s">
        <v>48</v>
      </c>
      <c r="C48" s="53">
        <v>-1228.8</v>
      </c>
      <c r="E48" s="76"/>
      <c r="F48" s="17">
        <v>1500</v>
      </c>
      <c r="G48" s="17">
        <v>-1500</v>
      </c>
      <c r="I48" s="34"/>
      <c r="J48" s="34"/>
      <c r="K48" s="34">
        <f t="shared" ref="K48:K57" si="6">I48+J48</f>
        <v>0</v>
      </c>
      <c r="L48" s="34"/>
      <c r="Q48" s="37"/>
    </row>
    <row r="49" spans="1:18" x14ac:dyDescent="0.45">
      <c r="A49" s="78" t="s">
        <v>49</v>
      </c>
      <c r="B49" s="31"/>
      <c r="C49" s="53">
        <v>-3400</v>
      </c>
      <c r="D49" s="31"/>
      <c r="E49" s="17"/>
      <c r="F49" s="17">
        <v>3500</v>
      </c>
      <c r="G49" s="17">
        <f>-F49</f>
        <v>-3500</v>
      </c>
      <c r="I49" s="34"/>
      <c r="J49" s="34"/>
      <c r="K49" s="34">
        <f t="shared" si="6"/>
        <v>0</v>
      </c>
      <c r="L49" s="34"/>
    </row>
    <row r="50" spans="1:18" x14ac:dyDescent="0.45">
      <c r="A50" s="77" t="s">
        <v>50</v>
      </c>
      <c r="C50" s="53">
        <v>-2975.36</v>
      </c>
      <c r="E50" s="17">
        <v>0</v>
      </c>
      <c r="F50" s="17">
        <v>5000</v>
      </c>
      <c r="G50" s="17">
        <f t="shared" ref="G50:G57" si="7">E50-F50</f>
        <v>-5000</v>
      </c>
      <c r="I50" s="34"/>
      <c r="J50" s="34"/>
      <c r="K50" s="34">
        <f t="shared" si="6"/>
        <v>0</v>
      </c>
      <c r="L50" s="34"/>
    </row>
    <row r="51" spans="1:18" x14ac:dyDescent="0.45">
      <c r="A51" s="77" t="s">
        <v>51</v>
      </c>
      <c r="C51" s="53">
        <v>-1200</v>
      </c>
      <c r="E51" s="17"/>
      <c r="F51" s="17">
        <v>0</v>
      </c>
      <c r="G51" s="17"/>
      <c r="I51" s="34"/>
      <c r="J51" s="79"/>
      <c r="K51" s="34">
        <f t="shared" si="6"/>
        <v>0</v>
      </c>
      <c r="L51" s="34"/>
    </row>
    <row r="52" spans="1:18" x14ac:dyDescent="0.45">
      <c r="A52" s="77" t="s">
        <v>52</v>
      </c>
      <c r="C52" s="53">
        <v>-2582</v>
      </c>
      <c r="E52" s="17">
        <v>0</v>
      </c>
      <c r="F52" s="17">
        <v>1500</v>
      </c>
      <c r="G52" s="17">
        <f t="shared" si="7"/>
        <v>-1500</v>
      </c>
      <c r="I52" s="34"/>
      <c r="J52" s="79"/>
      <c r="K52" s="34">
        <f t="shared" si="6"/>
        <v>0</v>
      </c>
      <c r="L52" s="34"/>
      <c r="M52" s="35"/>
      <c r="O52" s="15"/>
      <c r="P52" s="35"/>
      <c r="Q52" s="35"/>
      <c r="R52" s="15"/>
    </row>
    <row r="53" spans="1:18" x14ac:dyDescent="0.45">
      <c r="A53" s="77" t="s">
        <v>70</v>
      </c>
      <c r="C53" s="53">
        <v>555</v>
      </c>
      <c r="E53" s="17"/>
      <c r="F53" s="17"/>
      <c r="G53" s="17"/>
      <c r="I53" s="34"/>
      <c r="J53" s="34"/>
      <c r="K53" s="34">
        <f t="shared" si="6"/>
        <v>0</v>
      </c>
      <c r="L53" s="34"/>
      <c r="M53" s="35"/>
      <c r="O53" s="15"/>
      <c r="P53" s="35"/>
      <c r="Q53" s="35"/>
      <c r="R53" s="15"/>
    </row>
    <row r="54" spans="1:18" x14ac:dyDescent="0.45">
      <c r="A54" s="77" t="s">
        <v>53</v>
      </c>
      <c r="C54" s="53">
        <v>-10612</v>
      </c>
      <c r="E54" s="17"/>
      <c r="F54" s="17"/>
      <c r="G54" s="17"/>
      <c r="I54" s="34"/>
      <c r="J54" s="34"/>
      <c r="K54" s="34">
        <f t="shared" si="6"/>
        <v>0</v>
      </c>
      <c r="L54" s="34"/>
      <c r="M54" s="35"/>
      <c r="O54" s="15"/>
      <c r="P54" s="35"/>
      <c r="Q54" s="35"/>
      <c r="R54" s="15"/>
    </row>
    <row r="55" spans="1:18" x14ac:dyDescent="0.45">
      <c r="A55" s="77" t="s">
        <v>54</v>
      </c>
      <c r="C55" s="53">
        <v>-10612</v>
      </c>
      <c r="E55" s="17"/>
      <c r="F55" s="17"/>
      <c r="G55" s="17"/>
      <c r="I55" s="34"/>
      <c r="J55" s="34"/>
      <c r="K55" s="34">
        <f t="shared" si="6"/>
        <v>0</v>
      </c>
      <c r="L55" s="34"/>
      <c r="M55" s="35"/>
      <c r="O55" s="15"/>
      <c r="P55" s="35"/>
      <c r="Q55" s="35"/>
      <c r="R55" s="15"/>
    </row>
    <row r="56" spans="1:18" x14ac:dyDescent="0.45">
      <c r="A56" s="77" t="s">
        <v>55</v>
      </c>
      <c r="C56" s="53">
        <v>-6855</v>
      </c>
      <c r="E56" s="17"/>
      <c r="F56" s="17"/>
      <c r="G56" s="17"/>
      <c r="I56" s="34"/>
      <c r="J56" s="34"/>
      <c r="K56" s="34">
        <f t="shared" si="6"/>
        <v>0</v>
      </c>
      <c r="L56" s="34"/>
      <c r="M56" s="35"/>
      <c r="O56" s="15"/>
      <c r="P56" s="35"/>
      <c r="Q56" s="35"/>
      <c r="R56" s="15"/>
    </row>
    <row r="57" spans="1:18" x14ac:dyDescent="0.45">
      <c r="A57" s="77" t="s">
        <v>56</v>
      </c>
      <c r="C57" s="53">
        <v>-25000</v>
      </c>
      <c r="E57" s="17">
        <v>0</v>
      </c>
      <c r="F57" s="17">
        <v>3200</v>
      </c>
      <c r="G57" s="17">
        <f t="shared" si="7"/>
        <v>-3200</v>
      </c>
      <c r="I57" s="34"/>
      <c r="J57" s="79"/>
      <c r="K57" s="34">
        <f t="shared" si="6"/>
        <v>0</v>
      </c>
      <c r="L57" s="34"/>
      <c r="M57" s="35"/>
      <c r="N57" s="37"/>
      <c r="O57" s="15"/>
      <c r="P57" s="35"/>
      <c r="Q57" s="35"/>
      <c r="R57" s="15"/>
    </row>
    <row r="58" spans="1:18" x14ac:dyDescent="0.45">
      <c r="A58" s="80" t="s">
        <v>57</v>
      </c>
      <c r="B58" s="15"/>
      <c r="C58" s="81">
        <v>-73092.160000000003</v>
      </c>
      <c r="D58" s="43"/>
      <c r="E58" s="82"/>
      <c r="F58" s="83">
        <f>SUM(F47:F57)</f>
        <v>15700</v>
      </c>
      <c r="G58" s="83">
        <f>SUM(G47:G57)</f>
        <v>-15700</v>
      </c>
      <c r="H58" s="71"/>
      <c r="I58" s="84">
        <f>SUM(I47:I57)</f>
        <v>0</v>
      </c>
      <c r="J58" s="84">
        <f>SUM(J47:J57)</f>
        <v>0</v>
      </c>
      <c r="K58" s="84">
        <f>SUM(K47:K57)</f>
        <v>0</v>
      </c>
      <c r="L58" s="84">
        <f>SUM(L47:L57)</f>
        <v>0</v>
      </c>
      <c r="M58" s="35"/>
      <c r="O58" s="15"/>
      <c r="P58" s="35"/>
      <c r="Q58" s="35"/>
      <c r="R58" s="15"/>
    </row>
    <row r="59" spans="1:18" x14ac:dyDescent="0.45">
      <c r="A59" s="47"/>
      <c r="B59" s="47"/>
      <c r="C59" s="48"/>
      <c r="D59" s="47"/>
      <c r="E59" s="73"/>
      <c r="F59" s="49"/>
      <c r="G59" s="49"/>
      <c r="H59" s="49"/>
      <c r="I59" s="50"/>
      <c r="J59" s="50"/>
      <c r="K59" s="50"/>
      <c r="L59" s="50"/>
    </row>
    <row r="60" spans="1:18" x14ac:dyDescent="0.45">
      <c r="A60" s="85" t="s">
        <v>58</v>
      </c>
      <c r="B60" s="8"/>
      <c r="C60" s="23"/>
      <c r="E60" s="17"/>
      <c r="F60" s="17"/>
      <c r="G60" s="17"/>
      <c r="I60" s="34"/>
      <c r="J60" s="34"/>
      <c r="K60" s="34"/>
      <c r="L60" s="34"/>
    </row>
    <row r="61" spans="1:18" x14ac:dyDescent="0.45">
      <c r="A61" s="86" t="s">
        <v>59</v>
      </c>
      <c r="B61" s="13"/>
      <c r="C61" s="53">
        <v>-1251.92</v>
      </c>
      <c r="D61" s="13"/>
      <c r="E61" s="17">
        <v>0</v>
      </c>
      <c r="F61" s="17">
        <v>1300</v>
      </c>
      <c r="G61" s="17">
        <f>E61-F61</f>
        <v>-1300</v>
      </c>
      <c r="I61" s="34"/>
      <c r="J61" s="34">
        <v>-19.5</v>
      </c>
      <c r="K61" s="34">
        <f>I61+J61</f>
        <v>-19.5</v>
      </c>
      <c r="L61" s="34"/>
    </row>
    <row r="62" spans="1:18" x14ac:dyDescent="0.45">
      <c r="A62" s="86" t="s">
        <v>60</v>
      </c>
      <c r="B62" s="13"/>
      <c r="C62" s="53">
        <v>0</v>
      </c>
      <c r="D62" s="13"/>
      <c r="E62" s="17">
        <v>0</v>
      </c>
      <c r="F62" s="17">
        <v>600</v>
      </c>
      <c r="G62" s="17">
        <f>E62-F62</f>
        <v>-600</v>
      </c>
      <c r="I62" s="34"/>
      <c r="J62" s="34"/>
      <c r="K62" s="34"/>
      <c r="L62" s="34"/>
      <c r="M62" s="35"/>
      <c r="O62" s="15"/>
      <c r="P62" s="35"/>
      <c r="Q62" s="35"/>
      <c r="R62" s="15"/>
    </row>
    <row r="63" spans="1:18" x14ac:dyDescent="0.45">
      <c r="A63" s="86" t="s">
        <v>61</v>
      </c>
      <c r="B63" s="13"/>
      <c r="C63" s="53">
        <v>0</v>
      </c>
      <c r="D63" s="13"/>
      <c r="E63" s="17">
        <v>0</v>
      </c>
      <c r="F63" s="17">
        <v>800</v>
      </c>
      <c r="G63" s="17">
        <f>E63-F63</f>
        <v>-800</v>
      </c>
      <c r="I63" s="34"/>
      <c r="J63" s="34"/>
      <c r="K63" s="34">
        <f>I63+J63</f>
        <v>0</v>
      </c>
      <c r="L63" s="34"/>
      <c r="M63" s="35"/>
      <c r="O63" s="15"/>
      <c r="P63" s="35"/>
      <c r="Q63" s="35"/>
      <c r="R63" s="15"/>
    </row>
    <row r="64" spans="1:18" x14ac:dyDescent="0.45">
      <c r="A64" s="87" t="s">
        <v>62</v>
      </c>
      <c r="C64" s="88">
        <v>-1251.92</v>
      </c>
      <c r="D64" s="43"/>
      <c r="E64" s="89">
        <f>SUM(E61:E63)</f>
        <v>0</v>
      </c>
      <c r="F64" s="89">
        <f>SUM(F61:F63)</f>
        <v>2700</v>
      </c>
      <c r="G64" s="89">
        <f>SUM(G61:G63)</f>
        <v>-2700</v>
      </c>
      <c r="H64" s="71"/>
      <c r="I64" s="90">
        <f>SUM(I61:I63)</f>
        <v>0</v>
      </c>
      <c r="J64" s="90">
        <f>SUM(J61:J63)</f>
        <v>-19.5</v>
      </c>
      <c r="K64" s="90">
        <f>SUM(K61:K63)</f>
        <v>-19.5</v>
      </c>
      <c r="L64" s="90">
        <f>SUM(L61:L63)</f>
        <v>0</v>
      </c>
    </row>
    <row r="65" spans="1:18" x14ac:dyDescent="0.45">
      <c r="A65" s="47"/>
      <c r="B65" s="47"/>
      <c r="C65" s="48"/>
      <c r="D65" s="47"/>
      <c r="E65" s="49"/>
      <c r="F65" s="49"/>
      <c r="G65" s="49"/>
      <c r="H65" s="49"/>
      <c r="I65" s="50"/>
      <c r="J65" s="50"/>
      <c r="K65" s="50"/>
      <c r="L65" s="50"/>
    </row>
    <row r="66" spans="1:18" x14ac:dyDescent="0.45">
      <c r="A66" s="91" t="s">
        <v>63</v>
      </c>
      <c r="B66" s="43"/>
      <c r="C66" s="25">
        <v>-17603.370000000017</v>
      </c>
      <c r="D66" s="92"/>
      <c r="E66" s="25">
        <f>SUM(E16+E27+E44+E58+E64)</f>
        <v>93000</v>
      </c>
      <c r="F66" s="25">
        <f>SUM(F3+F16+F27+F44+F58+F64)</f>
        <v>108442.58</v>
      </c>
      <c r="G66" s="25">
        <f>SUM(G16+G27+G44+G58+G64)</f>
        <v>-13642.58</v>
      </c>
      <c r="H66" s="93"/>
      <c r="I66" s="94">
        <f>SUM(I16+I27+I44+I58+I64)</f>
        <v>17.149999999999999</v>
      </c>
      <c r="J66" s="94">
        <f>SUM(J16+J27+J44+J58+J64)</f>
        <v>-19.5</v>
      </c>
      <c r="K66" s="94">
        <f>I66+J66</f>
        <v>-2.3500000000000014</v>
      </c>
      <c r="L66" s="94"/>
      <c r="M66" s="29"/>
      <c r="O66" s="28"/>
      <c r="P66" s="29"/>
      <c r="Q66" s="29"/>
      <c r="R66" s="28"/>
    </row>
    <row r="67" spans="1:18" x14ac:dyDescent="0.45">
      <c r="A67" s="95"/>
      <c r="B67" s="96"/>
      <c r="C67" s="97"/>
      <c r="D67" s="96"/>
      <c r="E67" s="49"/>
      <c r="F67" s="49"/>
      <c r="G67" s="49"/>
      <c r="H67" s="49"/>
      <c r="I67" s="50"/>
      <c r="J67" s="50"/>
      <c r="K67" s="50"/>
      <c r="L67" s="50"/>
    </row>
    <row r="68" spans="1:18" ht="19" thickBot="1" x14ac:dyDescent="0.5">
      <c r="A68" s="98" t="s">
        <v>64</v>
      </c>
      <c r="B68" s="15"/>
      <c r="C68" s="99">
        <v>-17603.37</v>
      </c>
      <c r="D68" s="100"/>
      <c r="E68" s="101">
        <f>E66</f>
        <v>93000</v>
      </c>
      <c r="F68" s="101">
        <f>F66</f>
        <v>108442.58</v>
      </c>
      <c r="G68" s="101">
        <f>G66</f>
        <v>-13642.58</v>
      </c>
      <c r="H68" s="4"/>
      <c r="I68" s="102">
        <f>I66+I67</f>
        <v>17.149999999999999</v>
      </c>
      <c r="J68" s="102">
        <f>J66</f>
        <v>-19.5</v>
      </c>
      <c r="K68" s="102">
        <f>K66</f>
        <v>-2.3500000000000014</v>
      </c>
      <c r="L68" s="102">
        <f>SUM(L64+L58+L44+L27+L16)</f>
        <v>2000</v>
      </c>
      <c r="M68" s="35"/>
      <c r="O68" s="15"/>
      <c r="P68" s="35"/>
      <c r="Q68" s="35"/>
      <c r="R68" s="15"/>
    </row>
    <row r="69" spans="1:18" ht="19" thickBot="1" x14ac:dyDescent="0.5">
      <c r="A69" s="15"/>
      <c r="B69" s="15"/>
      <c r="C69" s="103"/>
      <c r="D69" s="15"/>
      <c r="I69" s="104"/>
      <c r="J69" s="104"/>
      <c r="K69" s="104"/>
      <c r="L69" s="104"/>
    </row>
    <row r="70" spans="1:18" x14ac:dyDescent="0.45">
      <c r="C70" s="105"/>
      <c r="I70" s="106"/>
      <c r="J70" s="107"/>
      <c r="K70" s="107"/>
      <c r="L70" s="108"/>
    </row>
    <row r="71" spans="1:18" x14ac:dyDescent="0.45">
      <c r="A71" s="40"/>
      <c r="B71" s="40"/>
      <c r="C71" s="109"/>
      <c r="D71" s="40"/>
      <c r="E71" s="110"/>
      <c r="F71" s="110"/>
      <c r="G71" s="110"/>
      <c r="H71" s="110"/>
      <c r="I71" s="124" t="s">
        <v>72</v>
      </c>
      <c r="J71" s="125"/>
      <c r="K71" s="125"/>
      <c r="L71" s="111">
        <v>10495.13</v>
      </c>
      <c r="M71" s="112"/>
      <c r="N71" s="112"/>
      <c r="O71" s="40"/>
      <c r="P71" s="112"/>
      <c r="Q71" s="112"/>
      <c r="R71" s="40"/>
    </row>
    <row r="72" spans="1:18" x14ac:dyDescent="0.45">
      <c r="A72" s="40"/>
      <c r="B72" s="40"/>
      <c r="C72" s="113"/>
      <c r="D72" s="40"/>
      <c r="E72" s="110"/>
      <c r="F72" s="110"/>
      <c r="G72" s="110"/>
      <c r="H72" s="110"/>
      <c r="I72" s="126" t="s">
        <v>65</v>
      </c>
      <c r="J72" s="127"/>
      <c r="K72" s="127"/>
      <c r="L72" s="114"/>
      <c r="M72" s="112"/>
      <c r="N72" s="112"/>
      <c r="O72" s="40"/>
      <c r="P72" s="112"/>
      <c r="Q72" s="112"/>
      <c r="R72" s="40"/>
    </row>
    <row r="73" spans="1:18" x14ac:dyDescent="0.45">
      <c r="A73" s="40"/>
      <c r="B73" s="40"/>
      <c r="C73" s="109"/>
      <c r="D73" s="40"/>
      <c r="E73" s="110"/>
      <c r="F73" s="110"/>
      <c r="G73" s="110"/>
      <c r="H73" s="110"/>
      <c r="I73" s="128" t="s">
        <v>68</v>
      </c>
      <c r="J73" s="129"/>
      <c r="K73" s="129"/>
      <c r="L73" s="115">
        <f>K68</f>
        <v>-2.3500000000000014</v>
      </c>
      <c r="M73" s="112"/>
      <c r="N73" s="112"/>
      <c r="O73" s="40"/>
      <c r="P73" s="112"/>
      <c r="Q73" s="112"/>
      <c r="R73" s="40"/>
    </row>
    <row r="74" spans="1:18" x14ac:dyDescent="0.45">
      <c r="A74" s="40"/>
      <c r="B74" s="40"/>
      <c r="C74" s="109"/>
      <c r="D74" s="40"/>
      <c r="E74" s="110"/>
      <c r="F74" s="110"/>
      <c r="G74" s="110"/>
      <c r="H74" s="110"/>
      <c r="I74" s="128" t="s">
        <v>66</v>
      </c>
      <c r="J74" s="129"/>
      <c r="K74" s="129"/>
      <c r="L74" s="115"/>
      <c r="M74" s="112"/>
      <c r="N74" s="112"/>
      <c r="O74" s="40"/>
      <c r="P74" s="112"/>
      <c r="Q74" s="112"/>
      <c r="R74" s="40"/>
    </row>
    <row r="75" spans="1:18" x14ac:dyDescent="0.45">
      <c r="A75" s="40"/>
      <c r="B75" s="40"/>
      <c r="C75" s="113"/>
      <c r="D75" s="40"/>
      <c r="E75" s="110"/>
      <c r="F75" s="110"/>
      <c r="G75" s="110"/>
      <c r="H75" s="110"/>
      <c r="I75" s="128" t="s">
        <v>71</v>
      </c>
      <c r="J75" s="129"/>
      <c r="K75" s="129"/>
      <c r="L75" s="116">
        <f>SUM(L71:L74)</f>
        <v>10492.779999999999</v>
      </c>
      <c r="M75" s="117"/>
      <c r="N75" s="118"/>
      <c r="O75" s="110"/>
      <c r="P75" s="112"/>
      <c r="Q75" s="112"/>
      <c r="R75" s="40"/>
    </row>
    <row r="76" spans="1:18" x14ac:dyDescent="0.45">
      <c r="A76" s="40"/>
      <c r="B76" s="40"/>
      <c r="C76" s="110"/>
      <c r="D76" s="40"/>
      <c r="E76" s="110"/>
      <c r="F76" s="110"/>
      <c r="G76" s="110"/>
      <c r="H76" s="110"/>
      <c r="I76" s="128" t="s">
        <v>67</v>
      </c>
      <c r="J76" s="129"/>
      <c r="K76" s="129"/>
      <c r="L76" s="115">
        <v>2000</v>
      </c>
      <c r="M76" s="119"/>
      <c r="N76" s="118"/>
      <c r="O76" s="110"/>
      <c r="P76" s="112"/>
      <c r="Q76" s="112"/>
      <c r="R76" s="40"/>
    </row>
    <row r="77" spans="1:18" ht="22" customHeight="1" thickBot="1" x14ac:dyDescent="0.5">
      <c r="A77" s="40"/>
      <c r="B77" s="40"/>
      <c r="C77" s="110"/>
      <c r="D77" s="40"/>
      <c r="E77" s="110"/>
      <c r="F77" s="110"/>
      <c r="G77" s="110"/>
      <c r="H77" s="110"/>
      <c r="I77" s="122" t="s">
        <v>69</v>
      </c>
      <c r="J77" s="123"/>
      <c r="K77" s="123"/>
      <c r="L77" s="120">
        <f>L75-L76</f>
        <v>8492.7799999999988</v>
      </c>
      <c r="M77" s="112"/>
      <c r="N77" s="112"/>
      <c r="O77" s="40"/>
      <c r="P77" s="112"/>
      <c r="Q77" s="112"/>
      <c r="R77" s="40"/>
    </row>
    <row r="78" spans="1:18" x14ac:dyDescent="0.45">
      <c r="L78" s="121"/>
    </row>
    <row r="79" spans="1:18" x14ac:dyDescent="0.45">
      <c r="L79" s="121"/>
    </row>
    <row r="82" spans="18:18" x14ac:dyDescent="0.45">
      <c r="R82" s="20"/>
    </row>
  </sheetData>
  <mergeCells count="7">
    <mergeCell ref="I77:K77"/>
    <mergeCell ref="I71:K71"/>
    <mergeCell ref="I72:K72"/>
    <mergeCell ref="I73:K73"/>
    <mergeCell ref="I74:K74"/>
    <mergeCell ref="I75:K75"/>
    <mergeCell ref="I76:K76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Slocum, Melissa</cp:lastModifiedBy>
  <dcterms:created xsi:type="dcterms:W3CDTF">2020-09-24T22:11:33Z</dcterms:created>
  <dcterms:modified xsi:type="dcterms:W3CDTF">2021-04-22T13:33:18Z</dcterms:modified>
</cp:coreProperties>
</file>